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1340" windowHeight="6495" tabRatio="909" firstSheet="4" activeTab="4"/>
  </bookViews>
  <sheets>
    <sheet name="FEBRUARY" sheetId="1" state="hidden" r:id="rId1"/>
    <sheet name="MARCH" sheetId="2" state="hidden" r:id="rId2"/>
    <sheet name="APRIL" sheetId="3" state="hidden" r:id="rId3"/>
    <sheet name="MAY" sheetId="4" state="hidden" r:id="rId4"/>
    <sheet name="1ST QUARTER" sheetId="5" r:id="rId5"/>
    <sheet name="JULY" sheetId="6" state="hidden" r:id="rId6"/>
    <sheet name="AUGUST" sheetId="7" state="hidden" r:id="rId7"/>
    <sheet name="SEPTEMBER" sheetId="8" state="hidden" r:id="rId8"/>
    <sheet name="OCTOBER" sheetId="9" state="hidden" r:id="rId9"/>
    <sheet name="NOVEMBER" sheetId="10" state="hidden" r:id="rId10"/>
    <sheet name="Sheet1" sheetId="11" r:id="rId11"/>
  </sheets>
  <definedNames>
    <definedName name="_xlnm.Print_Area" localSheetId="4">'1ST QUARTER'!$A$1:$G$80</definedName>
    <definedName name="_xlnm.Print_Titles" localSheetId="4">'1ST QUARTER'!$1:$12</definedName>
  </definedNames>
  <calcPr fullCalcOnLoad="1"/>
</workbook>
</file>

<file path=xl/comments5.xml><?xml version="1.0" encoding="utf-8"?>
<comments xmlns="http://schemas.openxmlformats.org/spreadsheetml/2006/main">
  <authors>
    <author>Arnold Brinas</author>
  </authors>
  <commentList>
    <comment ref="C20" authorId="0">
      <text>
        <r>
          <rPr>
            <b/>
            <sz val="9"/>
            <rFont val="Tahoma"/>
            <family val="2"/>
          </rPr>
          <t>Arnold Brinas:</t>
        </r>
        <r>
          <rPr>
            <sz val="9"/>
            <rFont val="Tahoma"/>
            <family val="2"/>
          </rPr>
          <t xml:space="preserve">
Reallign from P2M to P1.550M</t>
        </r>
      </text>
    </comment>
    <comment ref="C34" authorId="0">
      <text>
        <r>
          <rPr>
            <b/>
            <sz val="9"/>
            <rFont val="Tahoma"/>
            <family val="2"/>
          </rPr>
          <t>Arnold Brinas:</t>
        </r>
        <r>
          <rPr>
            <sz val="9"/>
            <rFont val="Tahoma"/>
            <family val="2"/>
          </rPr>
          <t xml:space="preserve">
Reallign from Power Illumination / Water Expenses
</t>
        </r>
      </text>
    </comment>
  </commentList>
</comments>
</file>

<file path=xl/sharedStrings.xml><?xml version="1.0" encoding="utf-8"?>
<sst xmlns="http://schemas.openxmlformats.org/spreadsheetml/2006/main" count="5965" uniqueCount="228">
  <si>
    <t>Allotment</t>
  </si>
  <si>
    <t>Personal Services:</t>
  </si>
  <si>
    <t>Regular Plantilla Items</t>
  </si>
  <si>
    <t>Lump-Sum Appropriations</t>
  </si>
  <si>
    <t>Terminal Leave Benefits</t>
  </si>
  <si>
    <t>GSIS Life &amp; Retirement Premium</t>
  </si>
  <si>
    <t>Pag-Ibig Premiums</t>
  </si>
  <si>
    <t>Medicare Premiums (Philhealth)</t>
  </si>
  <si>
    <t>State Insurance Premiums</t>
  </si>
  <si>
    <t>Hazard Premiums</t>
  </si>
  <si>
    <t>PERA</t>
  </si>
  <si>
    <t>Additional Compensation</t>
  </si>
  <si>
    <t>Year End Bonus</t>
  </si>
  <si>
    <t>Cash Gift</t>
  </si>
  <si>
    <t>Loyalty Cash Bonus</t>
  </si>
  <si>
    <t>Maternity Leave Benefits</t>
  </si>
  <si>
    <t>Productivity and Incentive Benefits</t>
  </si>
  <si>
    <t>Clothing Allowance</t>
  </si>
  <si>
    <t>BNS Allowance</t>
  </si>
  <si>
    <t>Total Personal Services</t>
  </si>
  <si>
    <t>Maintenance and Other</t>
  </si>
  <si>
    <t>Operating Expense</t>
  </si>
  <si>
    <t>Travelling Expenses</t>
  </si>
  <si>
    <t>Communication Expenses</t>
  </si>
  <si>
    <t>Repair and Servicing</t>
  </si>
  <si>
    <t>Spare Parts</t>
  </si>
  <si>
    <t>Gasoline and Oil</t>
  </si>
  <si>
    <t>Office Forms and Supplies</t>
  </si>
  <si>
    <t>Purchase of Toner Ink - Xerox</t>
  </si>
  <si>
    <t>Grants and Aids</t>
  </si>
  <si>
    <t>Municipal Nutrition Action Program</t>
  </si>
  <si>
    <t>Misc. Health Services</t>
  </si>
  <si>
    <t>Training and Seminar</t>
  </si>
  <si>
    <t>Extraordinary &amp; Misc. Expense</t>
  </si>
  <si>
    <t>Confidential and Intelligence Fund</t>
  </si>
  <si>
    <t>Contigency Expense (POC Fund)</t>
  </si>
  <si>
    <t>Fidelity Bond &amp; Ins. Premiums</t>
  </si>
  <si>
    <t>Ins./Registration of Mun. Vehicle</t>
  </si>
  <si>
    <t>Development &amp; Livelihood Prog.</t>
  </si>
  <si>
    <t>Repair of Office Equipments</t>
  </si>
  <si>
    <t>Conference and Meetings</t>
  </si>
  <si>
    <t>TOTAL M.O.O.E.</t>
  </si>
  <si>
    <t>CAPITAL OUTLAY</t>
  </si>
  <si>
    <t>Purchase of Office Equipments</t>
  </si>
  <si>
    <t>Total Capital Outlay</t>
  </si>
  <si>
    <t>NON-OFFICE EXPENDITURES:</t>
  </si>
  <si>
    <t>Aid to Barangays</t>
  </si>
  <si>
    <t>20% Economic Dev't Fund</t>
  </si>
  <si>
    <t>5% Calamity Fund</t>
  </si>
  <si>
    <t>Total Non-Office Expenditures</t>
  </si>
  <si>
    <t>Representation Allowance</t>
  </si>
  <si>
    <t>Transportation Services</t>
  </si>
  <si>
    <t>Cash Incentives and rewards</t>
  </si>
  <si>
    <t>Cultural Activities:Pinya Festival</t>
  </si>
  <si>
    <t xml:space="preserve">                             Others</t>
  </si>
  <si>
    <t>Publication of Calauan, Journal</t>
  </si>
  <si>
    <t>Women Development Fund</t>
  </si>
  <si>
    <t>Advertising and Publication</t>
  </si>
  <si>
    <t>Function/Program</t>
  </si>
  <si>
    <t>Project/Activity</t>
  </si>
  <si>
    <t>Appropriations</t>
  </si>
  <si>
    <t>Obligation</t>
  </si>
  <si>
    <t>Unobligated</t>
  </si>
  <si>
    <t>Balance</t>
  </si>
  <si>
    <t>Executive Services</t>
  </si>
  <si>
    <t>(Mayor)-General Administaration</t>
  </si>
  <si>
    <t>TOTAL MAYORS OFFICE</t>
  </si>
  <si>
    <t>Transportation Allowance</t>
  </si>
  <si>
    <t>Legislative Services</t>
  </si>
  <si>
    <t>Sangguniang Bayan</t>
  </si>
  <si>
    <t>Planning &amp; Coordination Dev't.</t>
  </si>
  <si>
    <t>TOTAL S.B. OFFICE</t>
  </si>
  <si>
    <t>TOTAL MPDC OFFICE</t>
  </si>
  <si>
    <t>Local Civil Registrar</t>
  </si>
  <si>
    <t>TOTAL LCR OFFICE</t>
  </si>
  <si>
    <t>Budgeting Services</t>
  </si>
  <si>
    <t>Budget</t>
  </si>
  <si>
    <t>TOTAL BUDGET OFFICE</t>
  </si>
  <si>
    <t>Overtime Pay</t>
  </si>
  <si>
    <t>Accoutnting Services</t>
  </si>
  <si>
    <t>Accountant</t>
  </si>
  <si>
    <t>TOTAL ACCOUNTING OFFICE</t>
  </si>
  <si>
    <t>Transportation Expense</t>
  </si>
  <si>
    <t>Accountable Forms</t>
  </si>
  <si>
    <t>MPDC-General Administration</t>
  </si>
  <si>
    <t>LCR-General Administration</t>
  </si>
  <si>
    <t>Treasury Services</t>
  </si>
  <si>
    <t>Treasurer</t>
  </si>
  <si>
    <t>TOTAL TREASURER'S OFFICE</t>
  </si>
  <si>
    <t>Pag-ibig Premiums</t>
  </si>
  <si>
    <t>Medicare Premiums -Philhealth</t>
  </si>
  <si>
    <t>General Revision</t>
  </si>
  <si>
    <t>Assesment of Real Property</t>
  </si>
  <si>
    <t>Assessor</t>
  </si>
  <si>
    <t>Auditing Services</t>
  </si>
  <si>
    <t>Auditor</t>
  </si>
  <si>
    <t>TOTAL AUDITOR'S OFFICE</t>
  </si>
  <si>
    <t>Burial Assistance</t>
  </si>
  <si>
    <t>Leadership Training for the Elderly</t>
  </si>
  <si>
    <t>General Public</t>
  </si>
  <si>
    <t>OSCA</t>
  </si>
  <si>
    <t>TOTAL OSCA OFFICE</t>
  </si>
  <si>
    <t>Honorarium</t>
  </si>
  <si>
    <t>DILG/PNP/MTC</t>
  </si>
  <si>
    <t>TOTAL DILG/PNP/MTC OFFICE</t>
  </si>
  <si>
    <t>PLEB</t>
  </si>
  <si>
    <t>TOTAL PLEB OFFICE</t>
  </si>
  <si>
    <t>Hazard Premium</t>
  </si>
  <si>
    <t>Subsistence Allowance</t>
  </si>
  <si>
    <t>Laundry Allowance</t>
  </si>
  <si>
    <t>Medical Supplies</t>
  </si>
  <si>
    <t>Medicines</t>
  </si>
  <si>
    <t>GRAND TOTAL</t>
  </si>
  <si>
    <t>TOTAL HEALTH OFFICE</t>
  </si>
  <si>
    <t>Health Services</t>
  </si>
  <si>
    <t>Health</t>
  </si>
  <si>
    <t>TOTAL ASSESSOR'S OFFICE</t>
  </si>
  <si>
    <t>DAY CARE Allowance</t>
  </si>
  <si>
    <t>Supplemental Feeding</t>
  </si>
  <si>
    <t>AICS</t>
  </si>
  <si>
    <t>Practical Skills Development</t>
  </si>
  <si>
    <t>Emergency Shelter Assistance</t>
  </si>
  <si>
    <t>Food for Work</t>
  </si>
  <si>
    <t>Jobs Fair (PESO OFFICE)</t>
  </si>
  <si>
    <t>Social Welfare Services</t>
  </si>
  <si>
    <t>MSWD</t>
  </si>
  <si>
    <t>TOTAL MSWD OFFICE</t>
  </si>
  <si>
    <t>Agricultural Services</t>
  </si>
  <si>
    <t>Agricultural</t>
  </si>
  <si>
    <t>TOTAL AGRICULTURE'S OFFICE</t>
  </si>
  <si>
    <t>Advertising and Publications</t>
  </si>
  <si>
    <t>TOTAL ENGINEERING OFFICE</t>
  </si>
  <si>
    <t>Engineering Services</t>
  </si>
  <si>
    <t>Engineering-General Administration</t>
  </si>
  <si>
    <t>CERTIFIED CORRECT:</t>
  </si>
  <si>
    <t>Anniversary Bonus</t>
  </si>
  <si>
    <t>Youth &amp; Sports Development</t>
  </si>
  <si>
    <t>Completion of Lying-in</t>
  </si>
  <si>
    <t>Payment of Hospital Eqpt. (Freight/Cargo)</t>
  </si>
  <si>
    <t>Payment of Registration - FHCPGF</t>
  </si>
  <si>
    <t>Purchase of One (1) unit Air-Con</t>
  </si>
  <si>
    <t>Purchase of Medicine/Medical Supplies</t>
  </si>
  <si>
    <t>Improvement of Municipal Cemetery</t>
  </si>
  <si>
    <t>Payment of Hospital Equipment</t>
  </si>
  <si>
    <t>Purchase of Garbage Trucks (1 unit)</t>
  </si>
  <si>
    <t>Installation of Street Lamp/Light</t>
  </si>
  <si>
    <t>Construction of Line Canal (Balayhangin)</t>
  </si>
  <si>
    <t>Concreting of Pathway (Silangan, Dayap)</t>
  </si>
  <si>
    <t>Concreting of Road (Kanluran, Dayap)</t>
  </si>
  <si>
    <t>Concreting of Pathway (Sitio Tabon, Masiit)</t>
  </si>
  <si>
    <t>Concreting of Pathway (Purok 5, Masiit)</t>
  </si>
  <si>
    <t>Concreting of Road (Marfori Subd., Silangan)</t>
  </si>
  <si>
    <t>Purchase of Lot (Lamot 1)</t>
  </si>
  <si>
    <t>Renovation/Extension of Brgy. Health Center (Sto. Tomas)</t>
  </si>
  <si>
    <t>Purchase of Air-con</t>
  </si>
  <si>
    <t>Repair and Maint. Of Gov't. Vehicle:</t>
  </si>
  <si>
    <t>Purchase of Air-Con</t>
  </si>
  <si>
    <t>Survey (Wacat River)</t>
  </si>
  <si>
    <t>Purchase of Transit Equipment</t>
  </si>
  <si>
    <t>JOSE G. MEDEL</t>
  </si>
  <si>
    <t>Municipal Budget Officer I</t>
  </si>
  <si>
    <t>hms</t>
  </si>
  <si>
    <t>TOTAL PERSONAL SERVICES</t>
  </si>
  <si>
    <t>MAINTENANCE AND OTHER OPERATION EXPENSES</t>
  </si>
  <si>
    <t>PERSONAL SERVICES</t>
  </si>
  <si>
    <t>TOTAL CAPITAL OUTLAY</t>
  </si>
  <si>
    <t>Sub-Total</t>
  </si>
  <si>
    <t>Power Illumination / Water Expenses</t>
  </si>
  <si>
    <t>FDP Form 11 - SEF Utilization</t>
  </si>
  <si>
    <t>(SEF Budget Accountability Form No.1)</t>
  </si>
  <si>
    <t>SEF UTILIZATION</t>
  </si>
  <si>
    <t>P</t>
  </si>
  <si>
    <t>TOTAL MAINTENANCE AND OTHER OPERATION EXPENSES</t>
  </si>
  <si>
    <t>We hereby certify that we have reviewed the contents</t>
  </si>
  <si>
    <t xml:space="preserve">and hereby attest to the veracity and correctness of </t>
  </si>
  <si>
    <t>the data or information contained in this document.</t>
  </si>
  <si>
    <t>ROMULO M. ALCANTARA</t>
  </si>
  <si>
    <t>Municipal Accountant</t>
  </si>
  <si>
    <t>BUENAFRIDO T. BERRIS</t>
  </si>
  <si>
    <t>Local Chief Executive / Chairman, LSB</t>
  </si>
  <si>
    <t>District Office Internet Connection</t>
  </si>
  <si>
    <t>BALANCE</t>
  </si>
  <si>
    <r>
      <t xml:space="preserve">Province, City or Municipality: </t>
    </r>
    <r>
      <rPr>
        <b/>
        <sz val="11"/>
        <rFont val="Calibri"/>
        <family val="2"/>
      </rPr>
      <t>LAGUNA, CALAUAN</t>
    </r>
  </si>
  <si>
    <r>
      <t xml:space="preserve">Less: </t>
    </r>
    <r>
      <rPr>
        <b/>
        <sz val="11"/>
        <rFont val="Calibri"/>
        <family val="2"/>
      </rPr>
      <t>DISBURSEMENTS</t>
    </r>
    <r>
      <rPr>
        <sz val="11"/>
        <rFont val="Calibri"/>
        <family val="2"/>
      </rPr>
      <t xml:space="preserve"> </t>
    </r>
  </si>
  <si>
    <t>Job Order Clerk (1 x 7,000.00 monthly)</t>
  </si>
  <si>
    <t>Instructional Manager (3 x 6,000.00 Monthly)</t>
  </si>
  <si>
    <t>B. Reenergization</t>
  </si>
  <si>
    <t>Installation of Electrical / Power Meter for the newly built School</t>
  </si>
  <si>
    <t>Building of the following Schools</t>
  </si>
  <si>
    <t>1. Teodoro C. Dator Memorial ES</t>
  </si>
  <si>
    <t>2. Calauan Central ES</t>
  </si>
  <si>
    <t>3. Imok ES</t>
  </si>
  <si>
    <t>4. Dayap ES - Main</t>
  </si>
  <si>
    <t>5. Santo Tomas ES - Annex</t>
  </si>
  <si>
    <t>6. Dayap National High School - Mabacan Annex</t>
  </si>
  <si>
    <t xml:space="preserve">A. Utilities - Payment for Electric bills (July to December 2021) </t>
  </si>
  <si>
    <t>C. Communication Expenses</t>
  </si>
  <si>
    <t>D. CONSTRUCTION, REPAIR AND MAINTENANCE OF SCHOOL BUILDING</t>
  </si>
  <si>
    <t xml:space="preserve">1. Maintenance for School Buildings </t>
  </si>
  <si>
    <t>2. Repair and Maintenance of Office Equipment</t>
  </si>
  <si>
    <t xml:space="preserve">(Computer/Desktop, Printer, RISO Copier, Air Conditioning Unit, </t>
  </si>
  <si>
    <t>Paper Cutting Machine, etc.)</t>
  </si>
  <si>
    <t>C. PURCHASE OF OFFICE SUPPLIES</t>
  </si>
  <si>
    <t>For the Blended Learning Delivery Modality (Modular and Online Distance Learning)</t>
  </si>
  <si>
    <t>1. Ink for Epson Printer</t>
  </si>
  <si>
    <t>2. USB Dual Port 32 GB for the Incoming Kinder Pupils/ Transferred In</t>
  </si>
  <si>
    <t>Others:</t>
  </si>
  <si>
    <t>D. AWARDS AND RECOGNITION - "GAWAD PAGKILALA"</t>
  </si>
  <si>
    <t>Plaques / Tarps and Certificates</t>
  </si>
  <si>
    <t>(For Pupils, Teachers, Instructional Leaders, Non-Teaching Personnel</t>
  </si>
  <si>
    <t>and Schools with Outstanding Accomplishments / Performance who have</t>
  </si>
  <si>
    <t>brought honor to their workplace, Anchored on the CSC Program on</t>
  </si>
  <si>
    <t>Award and Incentives for Service Excellence (PRAISE) and CALABARZON</t>
  </si>
  <si>
    <t>Search for Treasured Achievers in the Region (C-STAR) institutionalizing</t>
  </si>
  <si>
    <t xml:space="preserve">the Region IV-A CALABARZON Gawad Patnugot and SDO </t>
  </si>
  <si>
    <t>Laguna's Gawad Marangal)</t>
  </si>
  <si>
    <t>E. TRANSPORTATION EXPENSES</t>
  </si>
  <si>
    <t>1. Printer - Epson (47pcs x Php 13,500.00)</t>
  </si>
  <si>
    <t>Small Schools - 8 schools x Php 13,500.00 = Php 108,000.00</t>
  </si>
  <si>
    <t>Medium Schools - 11 schools x 2 = 22 x Php13,500.00 = Php 297,000.00</t>
  </si>
  <si>
    <t>Large Schools - 7 schools x 2 = 14 x Php13,500.00 = Php 189,000.00</t>
  </si>
  <si>
    <t>ALS, SPED and District Office = 3 x Php 13,500.00 = Php 40,500.00</t>
  </si>
  <si>
    <t>2. Laptop - District Office</t>
  </si>
  <si>
    <t>3. Binding Machine 24 holes</t>
  </si>
  <si>
    <t>(sgd)</t>
  </si>
  <si>
    <t>Obligated</t>
  </si>
  <si>
    <r>
      <t xml:space="preserve">2ND </t>
    </r>
    <r>
      <rPr>
        <sz val="11"/>
        <rFont val="Calibri"/>
        <family val="2"/>
      </rPr>
      <t>Quarter</t>
    </r>
    <r>
      <rPr>
        <b/>
        <sz val="11"/>
        <rFont val="Calibri"/>
        <family val="2"/>
      </rPr>
      <t>, F.Y. 2021</t>
    </r>
  </si>
  <si>
    <r>
      <t xml:space="preserve">Receipt: </t>
    </r>
    <r>
      <rPr>
        <b/>
        <sz val="11"/>
        <rFont val="Calibri"/>
        <family val="2"/>
      </rPr>
      <t>(From 1st Quarter)</t>
    </r>
  </si>
</sst>
</file>

<file path=xl/styles.xml><?xml version="1.0" encoding="utf-8"?>
<styleSheet xmlns="http://schemas.openxmlformats.org/spreadsheetml/2006/main">
  <numFmts count="2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.00;[Red]0.00"/>
    <numFmt numFmtId="179" formatCode="#,##0.00;[Red]#,##0.00"/>
    <numFmt numFmtId="180" formatCode="&quot;$&quot;#,##0.00;[Red]&quot;$&quot;#,##0.00"/>
    <numFmt numFmtId="181" formatCode="[$-409]dddd\,\ mmmm\ dd\,\ yyyy"/>
    <numFmt numFmtId="182" formatCode="[$-409]mmmm\ d\,\ yyyy;@"/>
    <numFmt numFmtId="183" formatCode="_(* #,##0.0_);_(* \(#,##0.0\);_(* &quot;-&quot;?_);_(@_)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42" applyFont="1" applyBorder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2" fillId="0" borderId="10" xfId="42" applyFont="1" applyBorder="1" applyAlignment="1">
      <alignment/>
    </xf>
    <xf numFmtId="171" fontId="3" fillId="0" borderId="10" xfId="42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71" fontId="1" fillId="0" borderId="0" xfId="42" applyFont="1" applyAlignment="1">
      <alignment/>
    </xf>
    <xf numFmtId="0" fontId="1" fillId="0" borderId="0" xfId="0" applyFont="1" applyAlignment="1">
      <alignment horizontal="left"/>
    </xf>
    <xf numFmtId="171" fontId="0" fillId="0" borderId="0" xfId="42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1" fontId="2" fillId="0" borderId="0" xfId="42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1" fontId="4" fillId="0" borderId="10" xfId="42" applyFont="1" applyBorder="1" applyAlignment="1">
      <alignment/>
    </xf>
    <xf numFmtId="0" fontId="4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171" fontId="0" fillId="0" borderId="0" xfId="42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1" fontId="9" fillId="0" borderId="0" xfId="42" applyFont="1" applyBorder="1" applyAlignment="1">
      <alignment/>
    </xf>
    <xf numFmtId="0" fontId="2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30" fillId="0" borderId="0" xfId="0" applyFont="1" applyAlignment="1">
      <alignment horizontal="left"/>
    </xf>
    <xf numFmtId="171" fontId="10" fillId="0" borderId="19" xfId="42" applyFont="1" applyBorder="1" applyAlignment="1">
      <alignment/>
    </xf>
    <xf numFmtId="0" fontId="30" fillId="0" borderId="0" xfId="0" applyFont="1" applyAlignment="1">
      <alignment horizontal="center"/>
    </xf>
    <xf numFmtId="171" fontId="30" fillId="0" borderId="0" xfId="42" applyFont="1" applyBorder="1" applyAlignment="1">
      <alignment horizontal="left"/>
    </xf>
    <xf numFmtId="43" fontId="29" fillId="0" borderId="0" xfId="0" applyNumberFormat="1" applyFont="1" applyAlignment="1">
      <alignment/>
    </xf>
    <xf numFmtId="43" fontId="30" fillId="0" borderId="19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3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3" fontId="30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1" fontId="30" fillId="0" borderId="0" xfId="42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171" fontId="9" fillId="0" borderId="0" xfId="44" applyFont="1" applyBorder="1" applyAlignment="1">
      <alignment/>
    </xf>
    <xf numFmtId="171" fontId="10" fillId="0" borderId="19" xfId="0" applyNumberFormat="1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171" fontId="10" fillId="0" borderId="19" xfId="42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171" fontId="9" fillId="0" borderId="0" xfId="42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171" fontId="9" fillId="0" borderId="0" xfId="42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1" fontId="9" fillId="0" borderId="0" xfId="44" applyFont="1" applyFill="1" applyBorder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71" fontId="10" fillId="0" borderId="19" xfId="0" applyNumberFormat="1" applyFont="1" applyBorder="1" applyAlignment="1">
      <alignment horizontal="left" vertical="center"/>
    </xf>
    <xf numFmtId="171" fontId="10" fillId="0" borderId="19" xfId="42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3" fontId="10" fillId="0" borderId="19" xfId="0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43" fontId="10" fillId="0" borderId="20" xfId="0" applyNumberFormat="1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171" fontId="10" fillId="0" borderId="19" xfId="42" applyFont="1" applyBorder="1" applyAlignment="1">
      <alignment horizontal="left" vertical="center"/>
    </xf>
    <xf numFmtId="171" fontId="10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0" fillId="0" borderId="0" xfId="44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171" fontId="0" fillId="0" borderId="0" xfId="44" applyFont="1" applyAlignment="1">
      <alignment/>
    </xf>
    <xf numFmtId="0" fontId="0" fillId="0" borderId="0" xfId="0" applyFont="1" applyBorder="1" applyAlignment="1" quotePrefix="1">
      <alignment horizontal="left" indent="1"/>
    </xf>
    <xf numFmtId="171" fontId="0" fillId="0" borderId="0" xfId="44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1" fontId="0" fillId="0" borderId="0" xfId="44" applyFont="1" applyBorder="1" applyAlignment="1" quotePrefix="1">
      <alignment horizontal="left" inden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2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71" fontId="30" fillId="0" borderId="0" xfId="42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G16" sqref="G16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2" t="s">
        <v>159</v>
      </c>
      <c r="H882" s="122"/>
    </row>
    <row r="883" spans="7:8" ht="15.75">
      <c r="G883" s="122" t="s">
        <v>160</v>
      </c>
      <c r="H883" s="122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48" right="0.27" top="0.33" bottom="0" header="0.51" footer="0.5"/>
  <pageSetup horizontalDpi="180" verticalDpi="180" orientation="portrait" paperSize="5" scale="80" r:id="rId1"/>
  <headerFooter alignWithMargins="0">
    <oddHeader>&amp;C&amp;14Province of LAGUNA
Municipality of CALAUAN
STATUS OF APPROPRIATIONS, ALLOTMENTS AND OBLIGATIONS
(Current Legislative Appropriation)
As of FEBRUARY 2003&amp;10
</oddHeader>
  </headerFooter>
  <rowBreaks count="15" manualBreakCount="15">
    <brk id="80" max="255" man="1"/>
    <brk id="139" max="255" man="1"/>
    <brk id="195" max="255" man="1"/>
    <brk id="251" max="255" man="1"/>
    <brk id="307" max="255" man="1"/>
    <brk id="364" max="255" man="1"/>
    <brk id="429" max="255" man="1"/>
    <brk id="486" max="255" man="1"/>
    <brk id="511" max="255" man="1"/>
    <brk id="541" max="255" man="1"/>
    <brk id="575" max="255" man="1"/>
    <brk id="607" max="255" man="1"/>
    <brk id="673" max="255" man="1"/>
    <brk id="736" max="255" man="1"/>
    <brk id="79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2" t="s">
        <v>159</v>
      </c>
      <c r="H882" s="122"/>
    </row>
    <row r="883" spans="7:8" ht="15.75">
      <c r="G883" s="122" t="s">
        <v>160</v>
      </c>
      <c r="H883" s="122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G16" sqref="G16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2" t="s">
        <v>159</v>
      </c>
      <c r="H882" s="122"/>
    </row>
    <row r="883" spans="7:8" ht="15.75">
      <c r="G883" s="122" t="s">
        <v>160</v>
      </c>
      <c r="H883" s="122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48" right="0.27" top="0.33" bottom="0" header="0.51" footer="0.5"/>
  <pageSetup horizontalDpi="180" verticalDpi="180" orientation="portrait" paperSize="5" scale="80" r:id="rId1"/>
  <headerFooter alignWithMargins="0">
    <oddHeader>&amp;C&amp;14Province of LAGUNA
Municipality of CALAUAN
STATUS OF APPROPRIATIONS, ALLOTMENTS AND OBLIGATIONS
(Current Legislative Appropriation)
As of MARCH 2003</oddHeader>
  </headerFooter>
  <rowBreaks count="15" manualBreakCount="15">
    <brk id="80" max="255" man="1"/>
    <brk id="139" max="255" man="1"/>
    <brk id="195" max="255" man="1"/>
    <brk id="251" max="255" man="1"/>
    <brk id="307" max="255" man="1"/>
    <brk id="364" max="255" man="1"/>
    <brk id="429" max="255" man="1"/>
    <brk id="486" max="255" man="1"/>
    <brk id="511" max="255" man="1"/>
    <brk id="541" max="255" man="1"/>
    <brk id="575" max="255" man="1"/>
    <brk id="607" max="255" man="1"/>
    <brk id="673" max="255" man="1"/>
    <brk id="736" max="255" man="1"/>
    <brk id="7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2" t="s">
        <v>159</v>
      </c>
      <c r="H882" s="122"/>
    </row>
    <row r="883" spans="7:8" ht="15.75">
      <c r="G883" s="122" t="s">
        <v>160</v>
      </c>
      <c r="H883" s="122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  <headerFooter alignWithMargins="0">
    <oddHeader>&amp;C&amp;12Province of LAGUNA
Municipality of CALAUAN
STATUS OF APPROPRIATIONS, ALLOTMENTS AND OBLIGATIONS
(Current Legislative Appropriation)
As of APRIL 2003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2" t="s">
        <v>159</v>
      </c>
      <c r="H882" s="122"/>
    </row>
    <row r="883" spans="7:8" ht="15.75">
      <c r="G883" s="122" t="s">
        <v>160</v>
      </c>
      <c r="H883" s="122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  <headerFooter alignWithMargins="0">
    <oddHeader>&amp;C&amp;12Province of LAGUNA
Municipality of CALAUAN
STATUS OF APPROPRIATIONS, ALLOTMENTS AND OBLIGATIONS
(Current Legislative Appropriation)
As of MARCH 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87" zoomScaleSheetLayoutView="87" workbookViewId="0" topLeftCell="A55">
      <selection activeCell="G54" sqref="G54"/>
    </sheetView>
  </sheetViews>
  <sheetFormatPr defaultColWidth="9.140625" defaultRowHeight="12.75"/>
  <cols>
    <col min="1" max="1" width="2.421875" style="0" customWidth="1"/>
    <col min="2" max="2" width="2.28125" style="40" customWidth="1"/>
    <col min="3" max="3" width="68.140625" style="38" customWidth="1"/>
    <col min="4" max="4" width="17.57421875" style="38" customWidth="1"/>
    <col min="5" max="5" width="10.28125" style="38" customWidth="1"/>
    <col min="6" max="6" width="2.140625" style="38" customWidth="1"/>
    <col min="7" max="7" width="19.57421875" style="38" customWidth="1"/>
    <col min="8" max="8" width="18.421875" style="0" customWidth="1"/>
  </cols>
  <sheetData>
    <row r="1" spans="1:7" ht="15">
      <c r="A1" s="46" t="s">
        <v>168</v>
      </c>
      <c r="B1" s="46"/>
      <c r="C1" s="46"/>
      <c r="D1" s="46"/>
      <c r="E1" s="46"/>
      <c r="F1" s="46"/>
      <c r="G1" s="46"/>
    </row>
    <row r="2" spans="1:7" ht="15">
      <c r="A2" s="46" t="s">
        <v>169</v>
      </c>
      <c r="B2" s="46"/>
      <c r="C2" s="46"/>
      <c r="D2" s="46"/>
      <c r="E2" s="46"/>
      <c r="F2" s="46"/>
      <c r="G2" s="46"/>
    </row>
    <row r="3" spans="1:7" ht="15">
      <c r="A3" s="46"/>
      <c r="B3" s="46"/>
      <c r="C3" s="46"/>
      <c r="D3" s="46"/>
      <c r="E3" s="46"/>
      <c r="F3" s="46"/>
      <c r="G3" s="46"/>
    </row>
    <row r="4" spans="1:7" ht="15">
      <c r="A4" s="126" t="s">
        <v>170</v>
      </c>
      <c r="B4" s="126"/>
      <c r="C4" s="126"/>
      <c r="D4" s="126"/>
      <c r="E4" s="126"/>
      <c r="F4" s="126"/>
      <c r="G4" s="126"/>
    </row>
    <row r="5" spans="1:7" ht="15">
      <c r="A5" s="126" t="s">
        <v>226</v>
      </c>
      <c r="B5" s="126"/>
      <c r="C5" s="126"/>
      <c r="D5" s="126"/>
      <c r="E5" s="126"/>
      <c r="F5" s="126"/>
      <c r="G5" s="126"/>
    </row>
    <row r="6" spans="1:7" ht="9" customHeight="1">
      <c r="A6" s="46"/>
      <c r="B6" s="46"/>
      <c r="C6" s="46"/>
      <c r="D6" s="46"/>
      <c r="E6" s="46"/>
      <c r="F6" s="46"/>
      <c r="G6" s="46"/>
    </row>
    <row r="7" spans="1:7" s="45" customFormat="1" ht="18" customHeight="1">
      <c r="A7" s="46" t="s">
        <v>182</v>
      </c>
      <c r="B7" s="46"/>
      <c r="C7" s="46"/>
      <c r="D7" s="46"/>
      <c r="E7" s="46"/>
      <c r="F7" s="46"/>
      <c r="G7" s="46"/>
    </row>
    <row r="8" spans="1:7" s="45" customFormat="1" ht="16.5" customHeight="1">
      <c r="A8" s="46"/>
      <c r="B8" s="46"/>
      <c r="C8" s="46"/>
      <c r="D8" s="46"/>
      <c r="E8" s="46"/>
      <c r="F8" s="46"/>
      <c r="G8" s="46"/>
    </row>
    <row r="9" spans="1:7" s="45" customFormat="1" ht="16.5" customHeight="1">
      <c r="A9" s="52" t="s">
        <v>227</v>
      </c>
      <c r="B9" s="52"/>
      <c r="C9" s="52"/>
      <c r="D9" s="53"/>
      <c r="E9" s="53"/>
      <c r="F9" s="53" t="s">
        <v>171</v>
      </c>
      <c r="G9" s="55">
        <v>5577549</v>
      </c>
    </row>
    <row r="10" spans="1:7" ht="16.5" customHeight="1">
      <c r="A10" s="78"/>
      <c r="B10" s="78"/>
      <c r="C10" s="78"/>
      <c r="D10" s="78"/>
      <c r="E10" s="78"/>
      <c r="F10" s="78"/>
      <c r="G10" s="78"/>
    </row>
    <row r="11" spans="1:7" s="45" customFormat="1" ht="18" customHeight="1">
      <c r="A11" s="52" t="s">
        <v>183</v>
      </c>
      <c r="B11" s="52"/>
      <c r="C11" s="52"/>
      <c r="D11" s="52"/>
      <c r="E11" s="52"/>
      <c r="F11" s="52"/>
      <c r="G11" s="52"/>
    </row>
    <row r="12" spans="1:6" s="56" customFormat="1" ht="12.75" customHeight="1">
      <c r="A12" s="48"/>
      <c r="B12" s="48"/>
      <c r="C12" s="48"/>
      <c r="E12" s="48"/>
      <c r="F12" s="48"/>
    </row>
    <row r="13" spans="1:7" s="45" customFormat="1" ht="15">
      <c r="A13" s="47"/>
      <c r="B13" s="79" t="s">
        <v>164</v>
      </c>
      <c r="C13" s="47"/>
      <c r="D13" s="48" t="s">
        <v>0</v>
      </c>
      <c r="E13" s="47"/>
      <c r="F13" s="47"/>
      <c r="G13" s="48" t="s">
        <v>225</v>
      </c>
    </row>
    <row r="14" spans="1:7" s="45" customFormat="1" ht="15">
      <c r="A14" s="47"/>
      <c r="B14" s="48"/>
      <c r="C14" s="49" t="s">
        <v>102</v>
      </c>
      <c r="D14" s="49"/>
      <c r="E14" s="49"/>
      <c r="F14" s="49"/>
      <c r="G14" s="50"/>
    </row>
    <row r="15" spans="1:8" s="45" customFormat="1" ht="15">
      <c r="A15" s="47"/>
      <c r="B15" s="48"/>
      <c r="C15" s="80" t="s">
        <v>185</v>
      </c>
      <c r="D15" s="81">
        <v>210000</v>
      </c>
      <c r="E15" s="78"/>
      <c r="F15" s="80"/>
      <c r="G15" s="50">
        <v>62000</v>
      </c>
      <c r="H15" s="58">
        <f>D15-G15</f>
        <v>148000</v>
      </c>
    </row>
    <row r="16" spans="1:8" s="45" customFormat="1" ht="15">
      <c r="A16" s="47"/>
      <c r="B16" s="48"/>
      <c r="C16" s="80" t="s">
        <v>184</v>
      </c>
      <c r="D16" s="81">
        <v>72000</v>
      </c>
      <c r="E16" s="78"/>
      <c r="F16" s="80"/>
      <c r="G16" s="50">
        <v>9000</v>
      </c>
      <c r="H16" s="58">
        <f>D16-G16</f>
        <v>63000</v>
      </c>
    </row>
    <row r="17" spans="1:8" s="45" customFormat="1" ht="15">
      <c r="A17" s="47"/>
      <c r="B17" s="48"/>
      <c r="C17" s="79" t="s">
        <v>162</v>
      </c>
      <c r="D17" s="82">
        <f>SUM(D15:D16)</f>
        <v>282000</v>
      </c>
      <c r="E17" s="83"/>
      <c r="F17" s="83"/>
      <c r="G17" s="84">
        <f>SUM(G14:G16)</f>
        <v>71000</v>
      </c>
      <c r="H17" s="59">
        <f>D17-G17</f>
        <v>211000</v>
      </c>
    </row>
    <row r="18" spans="1:7" s="45" customFormat="1" ht="15">
      <c r="A18" s="47"/>
      <c r="B18" s="48"/>
      <c r="C18" s="47"/>
      <c r="D18" s="47"/>
      <c r="E18" s="47"/>
      <c r="F18" s="47"/>
      <c r="G18" s="50"/>
    </row>
    <row r="19" spans="1:7" s="61" customFormat="1" ht="14.25" customHeight="1">
      <c r="A19" s="60"/>
      <c r="B19" s="85" t="s">
        <v>163</v>
      </c>
      <c r="C19" s="86"/>
      <c r="D19" s="87"/>
      <c r="E19" s="87"/>
      <c r="F19" s="87"/>
      <c r="G19" s="88"/>
    </row>
    <row r="20" spans="1:8" s="61" customFormat="1" ht="15">
      <c r="A20" s="60"/>
      <c r="B20" s="65"/>
      <c r="C20" s="107" t="s">
        <v>195</v>
      </c>
      <c r="D20" s="109">
        <v>1597549</v>
      </c>
      <c r="F20" s="60"/>
      <c r="G20" s="88">
        <v>0</v>
      </c>
      <c r="H20" s="58">
        <f>D20-G20</f>
        <v>1597549</v>
      </c>
    </row>
    <row r="21" spans="1:8" s="61" customFormat="1" ht="15">
      <c r="A21" s="60"/>
      <c r="B21" s="65"/>
      <c r="C21" s="112" t="s">
        <v>167</v>
      </c>
      <c r="D21" s="109"/>
      <c r="F21" s="60"/>
      <c r="G21" s="88"/>
      <c r="H21" s="62"/>
    </row>
    <row r="22" spans="1:8" s="61" customFormat="1" ht="15">
      <c r="A22" s="60"/>
      <c r="B22" s="65"/>
      <c r="C22" s="107" t="s">
        <v>186</v>
      </c>
      <c r="D22" s="109">
        <v>700000</v>
      </c>
      <c r="F22" s="69"/>
      <c r="G22" s="88">
        <v>0</v>
      </c>
      <c r="H22" s="58">
        <f>D22-G22</f>
        <v>700000</v>
      </c>
    </row>
    <row r="23" spans="1:7" s="61" customFormat="1" ht="15">
      <c r="A23" s="60"/>
      <c r="B23" s="67"/>
      <c r="C23" s="110" t="s">
        <v>187</v>
      </c>
      <c r="D23" s="108"/>
      <c r="E23" s="109"/>
      <c r="F23" s="60"/>
      <c r="G23" s="88"/>
    </row>
    <row r="24" spans="1:8" s="61" customFormat="1" ht="15">
      <c r="A24" s="60"/>
      <c r="B24" s="65"/>
      <c r="C24" s="110" t="s">
        <v>188</v>
      </c>
      <c r="D24" s="108"/>
      <c r="E24" s="109"/>
      <c r="F24" s="69"/>
      <c r="G24" s="88"/>
      <c r="H24" s="62"/>
    </row>
    <row r="25" spans="1:8" s="61" customFormat="1" ht="15">
      <c r="A25" s="60"/>
      <c r="B25" s="65"/>
      <c r="C25" s="111" t="s">
        <v>189</v>
      </c>
      <c r="D25" s="108"/>
      <c r="E25" s="109"/>
      <c r="F25" s="69"/>
      <c r="G25" s="88"/>
      <c r="H25" s="62"/>
    </row>
    <row r="26" spans="1:8" s="61" customFormat="1" ht="15">
      <c r="A26" s="60"/>
      <c r="B26" s="65"/>
      <c r="C26" s="111" t="s">
        <v>190</v>
      </c>
      <c r="D26" s="108"/>
      <c r="E26" s="109"/>
      <c r="F26" s="60"/>
      <c r="G26" s="88"/>
      <c r="H26" s="62"/>
    </row>
    <row r="27" spans="1:7" s="61" customFormat="1" ht="15">
      <c r="A27" s="60"/>
      <c r="B27" s="65"/>
      <c r="C27" s="111" t="s">
        <v>191</v>
      </c>
      <c r="D27" s="108"/>
      <c r="E27" s="109"/>
      <c r="F27" s="89"/>
      <c r="G27" s="88"/>
    </row>
    <row r="28" spans="1:8" s="61" customFormat="1" ht="15">
      <c r="A28" s="60"/>
      <c r="B28" s="65"/>
      <c r="C28" s="111" t="s">
        <v>192</v>
      </c>
      <c r="D28" s="108"/>
      <c r="E28" s="109"/>
      <c r="F28" s="89"/>
      <c r="G28" s="88"/>
      <c r="H28" s="62"/>
    </row>
    <row r="29" spans="1:8" s="61" customFormat="1" ht="15">
      <c r="A29" s="60"/>
      <c r="B29" s="65"/>
      <c r="C29" s="111" t="s">
        <v>193</v>
      </c>
      <c r="D29" s="108"/>
      <c r="E29" s="109"/>
      <c r="F29" s="90"/>
      <c r="G29" s="88"/>
      <c r="H29" s="62"/>
    </row>
    <row r="30" spans="1:8" s="61" customFormat="1" ht="15">
      <c r="A30" s="60"/>
      <c r="B30" s="65"/>
      <c r="C30" s="111" t="s">
        <v>194</v>
      </c>
      <c r="D30" s="108"/>
      <c r="E30" s="109"/>
      <c r="F30" s="90"/>
      <c r="G30" s="88"/>
      <c r="H30" s="62"/>
    </row>
    <row r="31" spans="1:8" s="61" customFormat="1" ht="15">
      <c r="A31" s="60"/>
      <c r="B31" s="65"/>
      <c r="C31" s="113" t="s">
        <v>196</v>
      </c>
      <c r="D31" s="34"/>
      <c r="E31" s="109"/>
      <c r="F31" s="90"/>
      <c r="G31" s="88"/>
      <c r="H31" s="62"/>
    </row>
    <row r="32" spans="1:8" s="61" customFormat="1" ht="15">
      <c r="A32" s="60"/>
      <c r="B32" s="65"/>
      <c r="C32" s="114" t="s">
        <v>180</v>
      </c>
      <c r="D32" s="109">
        <v>36000</v>
      </c>
      <c r="F32" s="90"/>
      <c r="G32" s="88">
        <f>2741.19+2493+2549</f>
        <v>7783.1900000000005</v>
      </c>
      <c r="H32" s="62">
        <f>D32-G32</f>
        <v>28216.809999999998</v>
      </c>
    </row>
    <row r="33" spans="1:8" s="61" customFormat="1" ht="15">
      <c r="A33" s="66"/>
      <c r="B33" s="67"/>
      <c r="C33" s="107" t="s">
        <v>197</v>
      </c>
      <c r="D33" s="109"/>
      <c r="F33" s="90"/>
      <c r="G33" s="91"/>
      <c r="H33" s="62"/>
    </row>
    <row r="34" spans="1:8" s="61" customFormat="1" ht="15">
      <c r="A34" s="66"/>
      <c r="B34" s="67"/>
      <c r="C34" s="114" t="s">
        <v>198</v>
      </c>
      <c r="D34" s="115">
        <v>434310</v>
      </c>
      <c r="F34" s="90"/>
      <c r="G34" s="91">
        <v>0</v>
      </c>
      <c r="H34" s="62">
        <f>D34-G34</f>
        <v>434310</v>
      </c>
    </row>
    <row r="35" spans="1:8" s="61" customFormat="1" ht="15">
      <c r="A35" s="66"/>
      <c r="B35" s="67"/>
      <c r="C35" s="114" t="s">
        <v>199</v>
      </c>
      <c r="D35" s="109">
        <v>100000</v>
      </c>
      <c r="F35" s="90"/>
      <c r="G35" s="91">
        <v>0</v>
      </c>
      <c r="H35" s="62">
        <f>D35-G35</f>
        <v>100000</v>
      </c>
    </row>
    <row r="36" spans="1:7" s="61" customFormat="1" ht="15">
      <c r="A36" s="66"/>
      <c r="B36" s="67"/>
      <c r="C36" s="111" t="s">
        <v>200</v>
      </c>
      <c r="D36" s="109"/>
      <c r="F36" s="90"/>
      <c r="G36" s="91"/>
    </row>
    <row r="37" spans="1:8" s="61" customFormat="1" ht="15">
      <c r="A37" s="66"/>
      <c r="B37" s="67"/>
      <c r="C37" s="111" t="s">
        <v>201</v>
      </c>
      <c r="D37" s="109"/>
      <c r="F37" s="92"/>
      <c r="G37" s="91"/>
      <c r="H37" s="62"/>
    </row>
    <row r="38" spans="1:7" s="61" customFormat="1" ht="15">
      <c r="A38" s="60"/>
      <c r="B38" s="65"/>
      <c r="C38" s="107" t="s">
        <v>202</v>
      </c>
      <c r="D38" s="109"/>
      <c r="F38" s="89"/>
      <c r="G38" s="88"/>
    </row>
    <row r="39" spans="1:8" s="61" customFormat="1" ht="15">
      <c r="A39" s="60"/>
      <c r="B39" s="65"/>
      <c r="C39" s="110" t="s">
        <v>203</v>
      </c>
      <c r="D39" s="109"/>
      <c r="F39" s="89"/>
      <c r="G39" s="91"/>
      <c r="H39" s="62"/>
    </row>
    <row r="40" spans="1:8" s="61" customFormat="1" ht="15">
      <c r="A40" s="60"/>
      <c r="B40" s="65"/>
      <c r="C40" s="114" t="s">
        <v>204</v>
      </c>
      <c r="D40" s="109">
        <v>477480</v>
      </c>
      <c r="F40" s="69"/>
      <c r="G40" s="91">
        <v>0</v>
      </c>
      <c r="H40" s="62">
        <f>D40-G40</f>
        <v>477480</v>
      </c>
    </row>
    <row r="41" spans="1:8" s="61" customFormat="1" ht="15">
      <c r="A41" s="60"/>
      <c r="B41" s="65"/>
      <c r="C41" s="114" t="s">
        <v>205</v>
      </c>
      <c r="D41" s="109">
        <v>668860</v>
      </c>
      <c r="F41" s="69"/>
      <c r="G41" s="91">
        <v>0</v>
      </c>
      <c r="H41" s="62">
        <f>D41-G41</f>
        <v>668860</v>
      </c>
    </row>
    <row r="42" spans="1:8" s="61" customFormat="1" ht="15">
      <c r="A42" s="60"/>
      <c r="B42" s="65"/>
      <c r="C42" s="116" t="s">
        <v>206</v>
      </c>
      <c r="D42" s="117"/>
      <c r="F42" s="89"/>
      <c r="G42" s="91"/>
      <c r="H42" s="62"/>
    </row>
    <row r="43" spans="1:8" s="61" customFormat="1" ht="15">
      <c r="A43" s="60"/>
      <c r="B43" s="65"/>
      <c r="C43" s="107" t="s">
        <v>207</v>
      </c>
      <c r="D43" s="117">
        <v>400000</v>
      </c>
      <c r="F43" s="89"/>
      <c r="G43" s="91">
        <v>0</v>
      </c>
      <c r="H43" s="62">
        <f>D43-G43</f>
        <v>400000</v>
      </c>
    </row>
    <row r="44" spans="1:7" s="61" customFormat="1" ht="15">
      <c r="A44" s="60"/>
      <c r="B44" s="65"/>
      <c r="C44" s="114" t="s">
        <v>208</v>
      </c>
      <c r="D44" s="117"/>
      <c r="F44" s="89"/>
      <c r="G44" s="91"/>
    </row>
    <row r="45" spans="1:8" s="61" customFormat="1" ht="15">
      <c r="A45" s="60"/>
      <c r="B45" s="65"/>
      <c r="C45" s="110" t="s">
        <v>209</v>
      </c>
      <c r="D45" s="117"/>
      <c r="F45" s="89"/>
      <c r="G45" s="91"/>
      <c r="H45" s="62"/>
    </row>
    <row r="46" spans="1:7" s="61" customFormat="1" ht="15">
      <c r="A46" s="60"/>
      <c r="B46" s="65"/>
      <c r="C46" s="110" t="s">
        <v>210</v>
      </c>
      <c r="D46" s="117"/>
      <c r="F46" s="69"/>
      <c r="G46" s="91"/>
    </row>
    <row r="47" spans="1:8" s="61" customFormat="1" ht="15">
      <c r="A47" s="60"/>
      <c r="B47" s="65"/>
      <c r="C47" s="110" t="s">
        <v>211</v>
      </c>
      <c r="D47" s="117"/>
      <c r="F47" s="89"/>
      <c r="G47" s="91"/>
      <c r="H47" s="62"/>
    </row>
    <row r="48" spans="1:8" s="61" customFormat="1" ht="15">
      <c r="A48" s="60"/>
      <c r="B48" s="65"/>
      <c r="C48" s="110" t="s">
        <v>212</v>
      </c>
      <c r="D48" s="117"/>
      <c r="F48" s="89"/>
      <c r="G48" s="91"/>
      <c r="H48" s="62"/>
    </row>
    <row r="49" spans="1:8" s="61" customFormat="1" ht="15">
      <c r="A49" s="60"/>
      <c r="B49" s="65"/>
      <c r="C49" s="110" t="s">
        <v>213</v>
      </c>
      <c r="D49" s="117"/>
      <c r="F49" s="69"/>
      <c r="G49" s="91"/>
      <c r="H49" s="62"/>
    </row>
    <row r="50" spans="1:7" s="61" customFormat="1" ht="15">
      <c r="A50" s="60"/>
      <c r="B50" s="65"/>
      <c r="C50" s="110" t="s">
        <v>214</v>
      </c>
      <c r="D50" s="117"/>
      <c r="F50" s="89"/>
      <c r="G50" s="91"/>
    </row>
    <row r="51" spans="1:8" s="61" customFormat="1" ht="15">
      <c r="A51" s="60"/>
      <c r="B51" s="65"/>
      <c r="C51" s="110" t="s">
        <v>215</v>
      </c>
      <c r="D51" s="117"/>
      <c r="F51" s="89"/>
      <c r="G51" s="91"/>
      <c r="H51" s="62"/>
    </row>
    <row r="52" spans="1:7" s="61" customFormat="1" ht="15">
      <c r="A52" s="60"/>
      <c r="B52" s="65"/>
      <c r="C52" s="118"/>
      <c r="D52" s="119"/>
      <c r="F52" s="69"/>
      <c r="G52" s="91"/>
    </row>
    <row r="53" spans="1:8" s="61" customFormat="1" ht="15">
      <c r="A53" s="60"/>
      <c r="B53" s="65"/>
      <c r="C53" s="120" t="s">
        <v>216</v>
      </c>
      <c r="D53" s="119">
        <v>192000</v>
      </c>
      <c r="F53" s="89"/>
      <c r="G53" s="91">
        <f>2000+9000</f>
        <v>11000</v>
      </c>
      <c r="H53" s="62">
        <f>D53-G53</f>
        <v>181000</v>
      </c>
    </row>
    <row r="54" spans="1:8" s="61" customFormat="1" ht="15">
      <c r="A54" s="60"/>
      <c r="B54" s="65"/>
      <c r="C54" s="94"/>
      <c r="D54" s="93"/>
      <c r="E54" s="66"/>
      <c r="F54" s="89"/>
      <c r="G54" s="91"/>
      <c r="H54" s="62"/>
    </row>
    <row r="55" spans="1:8" s="61" customFormat="1" ht="15">
      <c r="A55" s="95"/>
      <c r="B55" s="96"/>
      <c r="C55" s="70" t="s">
        <v>172</v>
      </c>
      <c r="D55" s="97">
        <f>SUM(D20:D54)</f>
        <v>4606199</v>
      </c>
      <c r="E55" s="70"/>
      <c r="F55" s="70"/>
      <c r="G55" s="98">
        <f>SUM(G20:G54)</f>
        <v>18783.190000000002</v>
      </c>
      <c r="H55" s="68">
        <f>D55-G55</f>
        <v>4587415.81</v>
      </c>
    </row>
    <row r="56" spans="1:7" s="61" customFormat="1" ht="15">
      <c r="A56" s="60"/>
      <c r="B56" s="65"/>
      <c r="C56" s="60"/>
      <c r="D56" s="60"/>
      <c r="E56" s="60"/>
      <c r="F56" s="60"/>
      <c r="G56" s="88"/>
    </row>
    <row r="57" spans="1:7" s="61" customFormat="1" ht="15" customHeight="1">
      <c r="A57" s="69"/>
      <c r="B57" s="85" t="s">
        <v>42</v>
      </c>
      <c r="C57" s="99"/>
      <c r="D57" s="99"/>
      <c r="E57" s="99"/>
      <c r="F57" s="99"/>
      <c r="G57" s="88"/>
    </row>
    <row r="58" spans="1:8" s="61" customFormat="1" ht="15" customHeight="1">
      <c r="A58" s="69"/>
      <c r="B58" s="85"/>
      <c r="C58" s="118" t="s">
        <v>217</v>
      </c>
      <c r="D58" s="119">
        <v>634500</v>
      </c>
      <c r="F58" s="99"/>
      <c r="G58" s="88">
        <v>0</v>
      </c>
      <c r="H58" s="62">
        <f>D58-G58</f>
        <v>634500</v>
      </c>
    </row>
    <row r="59" spans="1:7" s="61" customFormat="1" ht="15" customHeight="1">
      <c r="A59" s="69"/>
      <c r="B59" s="85"/>
      <c r="C59" s="121" t="s">
        <v>218</v>
      </c>
      <c r="D59" s="119"/>
      <c r="F59" s="99"/>
      <c r="G59" s="88"/>
    </row>
    <row r="60" spans="1:7" s="61" customFormat="1" ht="15" customHeight="1">
      <c r="A60" s="69"/>
      <c r="B60" s="85"/>
      <c r="C60" s="121" t="s">
        <v>219</v>
      </c>
      <c r="D60" s="119"/>
      <c r="F60" s="99"/>
      <c r="G60" s="88"/>
    </row>
    <row r="61" spans="1:7" s="61" customFormat="1" ht="15" customHeight="1">
      <c r="A61" s="69"/>
      <c r="B61" s="85"/>
      <c r="C61" s="121" t="s">
        <v>220</v>
      </c>
      <c r="D61" s="119"/>
      <c r="F61" s="99"/>
      <c r="G61" s="88"/>
    </row>
    <row r="62" spans="1:7" s="61" customFormat="1" ht="15" customHeight="1">
      <c r="A62" s="69"/>
      <c r="B62" s="85"/>
      <c r="C62" s="121" t="s">
        <v>221</v>
      </c>
      <c r="D62" s="119"/>
      <c r="F62" s="99"/>
      <c r="G62" s="88"/>
    </row>
    <row r="63" spans="1:8" s="61" customFormat="1" ht="15" customHeight="1">
      <c r="A63" s="69"/>
      <c r="B63" s="85"/>
      <c r="C63" s="118" t="s">
        <v>222</v>
      </c>
      <c r="D63" s="119">
        <v>40000</v>
      </c>
      <c r="F63" s="69"/>
      <c r="G63" s="88">
        <v>0</v>
      </c>
      <c r="H63" s="62">
        <f>D63-G63</f>
        <v>40000</v>
      </c>
    </row>
    <row r="64" spans="1:8" s="61" customFormat="1" ht="15" customHeight="1">
      <c r="A64" s="69"/>
      <c r="B64" s="85"/>
      <c r="C64" s="114" t="s">
        <v>223</v>
      </c>
      <c r="D64" s="119">
        <v>14850</v>
      </c>
      <c r="F64" s="69"/>
      <c r="G64" s="88">
        <v>0</v>
      </c>
      <c r="H64" s="62">
        <f>D64-G64</f>
        <v>14850</v>
      </c>
    </row>
    <row r="65" spans="1:8" s="64" customFormat="1" ht="15" customHeight="1">
      <c r="A65" s="95"/>
      <c r="B65" s="95"/>
      <c r="C65" s="70" t="s">
        <v>165</v>
      </c>
      <c r="D65" s="97">
        <f>SUM(D58:D64)</f>
        <v>689350</v>
      </c>
      <c r="E65" s="70"/>
      <c r="F65" s="70"/>
      <c r="G65" s="98">
        <f>SUM(G58:G64)</f>
        <v>0</v>
      </c>
      <c r="H65" s="68">
        <f>D65-G65</f>
        <v>689350</v>
      </c>
    </row>
    <row r="66" spans="1:7" s="61" customFormat="1" ht="15" customHeight="1">
      <c r="A66" s="60"/>
      <c r="B66" s="65"/>
      <c r="C66" s="60"/>
      <c r="D66" s="60"/>
      <c r="E66" s="60"/>
      <c r="F66" s="60"/>
      <c r="G66" s="88"/>
    </row>
    <row r="67" spans="1:7" s="61" customFormat="1" ht="15" customHeight="1">
      <c r="A67" s="70"/>
      <c r="B67" s="96"/>
      <c r="C67" s="95"/>
      <c r="D67" s="100">
        <f>D65+D55+D17</f>
        <v>5577549</v>
      </c>
      <c r="E67" s="101"/>
      <c r="F67" s="101"/>
      <c r="G67" s="95"/>
    </row>
    <row r="68" spans="1:7" s="61" customFormat="1" ht="15" customHeight="1">
      <c r="A68" s="101" t="s">
        <v>166</v>
      </c>
      <c r="B68" s="102"/>
      <c r="C68" s="66"/>
      <c r="D68" s="103"/>
      <c r="E68" s="104"/>
      <c r="F68" s="104"/>
      <c r="G68" s="105">
        <f>+G17+G55+G65</f>
        <v>89783.19</v>
      </c>
    </row>
    <row r="69" spans="1:8" s="61" customFormat="1" ht="15" customHeight="1" thickBot="1">
      <c r="A69" s="127" t="s">
        <v>181</v>
      </c>
      <c r="B69" s="127"/>
      <c r="C69" s="127"/>
      <c r="D69" s="77"/>
      <c r="E69" s="77"/>
      <c r="F69" s="77"/>
      <c r="G69" s="106">
        <f>G9-G68</f>
        <v>5487765.81</v>
      </c>
      <c r="H69" s="68">
        <f>H55+H17+H65</f>
        <v>5487765.81</v>
      </c>
    </row>
    <row r="70" spans="1:7" s="74" customFormat="1" ht="16.5" thickTop="1">
      <c r="A70" s="71"/>
      <c r="B70" s="72"/>
      <c r="C70" s="72"/>
      <c r="D70" s="63"/>
      <c r="E70" s="63"/>
      <c r="F70" s="63"/>
      <c r="G70" s="73"/>
    </row>
    <row r="71" spans="1:7" s="74" customFormat="1" ht="15.75">
      <c r="A71" s="71"/>
      <c r="B71" s="75"/>
      <c r="C71" s="64"/>
      <c r="D71" s="76" t="s">
        <v>173</v>
      </c>
      <c r="E71" s="63"/>
      <c r="F71" s="63"/>
      <c r="G71" s="61"/>
    </row>
    <row r="72" spans="1:7" s="74" customFormat="1" ht="15.75">
      <c r="A72" s="71"/>
      <c r="B72" s="75"/>
      <c r="C72" s="64"/>
      <c r="D72" s="76" t="s">
        <v>174</v>
      </c>
      <c r="E72" s="63"/>
      <c r="F72" s="63"/>
      <c r="G72" s="61"/>
    </row>
    <row r="73" spans="1:7" s="74" customFormat="1" ht="15.75">
      <c r="A73" s="71"/>
      <c r="B73" s="75"/>
      <c r="C73" s="64"/>
      <c r="D73" s="76" t="s">
        <v>175</v>
      </c>
      <c r="E73" s="63"/>
      <c r="F73" s="63"/>
      <c r="G73" s="61"/>
    </row>
    <row r="74" spans="1:23" s="39" customFormat="1" ht="19.5" customHeight="1">
      <c r="A74" s="28"/>
      <c r="B74" s="30"/>
      <c r="D74" s="124" t="s">
        <v>224</v>
      </c>
      <c r="E74" s="124"/>
      <c r="F74" s="124"/>
      <c r="G74" s="12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s="39" customFormat="1" ht="15.75">
      <c r="A75" s="28"/>
      <c r="B75" s="30"/>
      <c r="D75" s="125" t="s">
        <v>176</v>
      </c>
      <c r="E75" s="125"/>
      <c r="F75" s="125"/>
      <c r="G75" s="12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s="39" customFormat="1" ht="15.75">
      <c r="A76" s="28"/>
      <c r="B76" s="30"/>
      <c r="D76" s="124" t="s">
        <v>177</v>
      </c>
      <c r="E76" s="124"/>
      <c r="F76" s="124"/>
      <c r="G76" s="12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s="39" customFormat="1" ht="15.75" customHeight="1">
      <c r="A77" s="28"/>
      <c r="B77" s="30"/>
      <c r="C77" s="42"/>
      <c r="D77" s="54"/>
      <c r="E77" s="54"/>
      <c r="F77" s="54"/>
      <c r="G77" s="5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s="39" customFormat="1" ht="15.75" customHeight="1">
      <c r="A78"/>
      <c r="B78" s="40"/>
      <c r="C78" s="42"/>
      <c r="D78" s="124" t="s">
        <v>224</v>
      </c>
      <c r="E78" s="124"/>
      <c r="F78" s="124"/>
      <c r="G78" s="12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4:10" ht="12.75">
      <c r="D79" s="123" t="s">
        <v>178</v>
      </c>
      <c r="E79" s="123"/>
      <c r="F79" s="123"/>
      <c r="G79" s="123"/>
      <c r="J79" s="44"/>
    </row>
    <row r="80" spans="4:7" ht="12.75">
      <c r="D80" s="124" t="s">
        <v>179</v>
      </c>
      <c r="E80" s="124"/>
      <c r="F80" s="124"/>
      <c r="G80" s="124"/>
    </row>
    <row r="81" spans="3:7" ht="12.75">
      <c r="C81" s="43"/>
      <c r="D81" s="51"/>
      <c r="E81" s="51"/>
      <c r="F81" s="51"/>
      <c r="G81" s="51"/>
    </row>
    <row r="82" ht="12.75">
      <c r="G82" s="41"/>
    </row>
  </sheetData>
  <sheetProtection selectLockedCells="1" selectUnlockedCells="1"/>
  <mergeCells count="9">
    <mergeCell ref="D79:G79"/>
    <mergeCell ref="D80:G80"/>
    <mergeCell ref="D76:G76"/>
    <mergeCell ref="D75:G75"/>
    <mergeCell ref="D78:G78"/>
    <mergeCell ref="A4:G4"/>
    <mergeCell ref="A5:G5"/>
    <mergeCell ref="A69:C69"/>
    <mergeCell ref="D74:G7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3"/>
  <rowBreaks count="1" manualBreakCount="1">
    <brk id="81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2" t="s">
        <v>159</v>
      </c>
      <c r="H882" s="122"/>
    </row>
    <row r="883" spans="7:8" ht="15.75">
      <c r="G883" s="122" t="s">
        <v>160</v>
      </c>
      <c r="H883" s="122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2" t="s">
        <v>159</v>
      </c>
      <c r="H882" s="122"/>
    </row>
    <row r="883" spans="7:8" ht="15.75">
      <c r="G883" s="122" t="s">
        <v>160</v>
      </c>
      <c r="H883" s="122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2" t="s">
        <v>159</v>
      </c>
      <c r="H882" s="122"/>
    </row>
    <row r="883" spans="7:8" ht="15.75">
      <c r="G883" s="122" t="s">
        <v>160</v>
      </c>
      <c r="H883" s="122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H884"/>
  <sheetViews>
    <sheetView view="pageBreakPreview" zoomScale="90" zoomScaleSheetLayoutView="90" zoomScalePageLayoutView="0" workbookViewId="0" topLeftCell="A9">
      <pane xSplit="4" ySplit="3" topLeftCell="E858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E12" sqref="E1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40.7109375" style="0" customWidth="1"/>
    <col min="5" max="8" width="17.7109375" style="0" customWidth="1"/>
  </cols>
  <sheetData>
    <row r="9" ht="13.5" thickBot="1"/>
    <row r="10" spans="1:8" ht="15.75">
      <c r="A10" s="17"/>
      <c r="B10" s="18"/>
      <c r="C10" s="18"/>
      <c r="D10" s="19" t="s">
        <v>58</v>
      </c>
      <c r="E10" s="19"/>
      <c r="F10" s="20"/>
      <c r="G10" s="20"/>
      <c r="H10" s="20" t="s">
        <v>62</v>
      </c>
    </row>
    <row r="11" spans="1:8" ht="16.5" thickBot="1">
      <c r="A11" s="21"/>
      <c r="B11" s="22"/>
      <c r="C11" s="22"/>
      <c r="D11" s="23" t="s">
        <v>59</v>
      </c>
      <c r="E11" s="23" t="s">
        <v>60</v>
      </c>
      <c r="F11" s="24" t="s">
        <v>0</v>
      </c>
      <c r="G11" s="24" t="s">
        <v>61</v>
      </c>
      <c r="H11" s="24" t="s">
        <v>63</v>
      </c>
    </row>
    <row r="12" spans="3:8" ht="12.75">
      <c r="C12" s="6"/>
      <c r="D12" s="6"/>
      <c r="E12" s="6"/>
      <c r="F12" s="6"/>
      <c r="G12" s="6"/>
      <c r="H12" s="6"/>
    </row>
    <row r="13" spans="1:8" ht="15">
      <c r="A13" s="12" t="s">
        <v>64</v>
      </c>
      <c r="B13" s="3"/>
      <c r="D13" s="6"/>
      <c r="E13" s="6"/>
      <c r="F13" s="6"/>
      <c r="G13" s="6"/>
      <c r="H13" s="6"/>
    </row>
    <row r="14" spans="1:8" ht="15">
      <c r="A14" s="3"/>
      <c r="B14" s="11" t="s">
        <v>65</v>
      </c>
      <c r="D14" s="2"/>
      <c r="E14" s="2"/>
      <c r="F14" s="2"/>
      <c r="G14" s="2"/>
      <c r="H14" s="2"/>
    </row>
    <row r="15" spans="3:8" ht="15">
      <c r="C15" s="11" t="s">
        <v>1</v>
      </c>
      <c r="E15" s="4"/>
      <c r="F15" s="4"/>
      <c r="G15" s="4"/>
      <c r="H15" s="4"/>
    </row>
    <row r="16" spans="4:8" ht="14.25">
      <c r="D16" s="4" t="s">
        <v>2</v>
      </c>
      <c r="E16" s="5">
        <v>2244624</v>
      </c>
      <c r="F16" s="5">
        <f>+E16</f>
        <v>2244624</v>
      </c>
      <c r="G16" s="5">
        <v>144782.59</v>
      </c>
      <c r="H16" s="5">
        <f>+F16-G16</f>
        <v>2099841.41</v>
      </c>
    </row>
    <row r="17" spans="4:8" ht="14.25">
      <c r="D17" s="4" t="s">
        <v>3</v>
      </c>
      <c r="E17" s="5">
        <v>732100.36</v>
      </c>
      <c r="F17" s="5">
        <f aca="true" t="shared" si="0" ref="F17:F34">+E17</f>
        <v>732100.36</v>
      </c>
      <c r="G17" s="5">
        <v>64079.4</v>
      </c>
      <c r="H17" s="5">
        <f aca="true" t="shared" si="1" ref="H17:H34">+F17-G17</f>
        <v>668020.96</v>
      </c>
    </row>
    <row r="18" spans="4:8" ht="14.25">
      <c r="D18" s="4" t="s">
        <v>4</v>
      </c>
      <c r="E18" s="5">
        <v>137025.02</v>
      </c>
      <c r="F18" s="5">
        <f t="shared" si="0"/>
        <v>137025.02</v>
      </c>
      <c r="G18" s="5">
        <v>0</v>
      </c>
      <c r="H18" s="5">
        <f t="shared" si="1"/>
        <v>137025.02</v>
      </c>
    </row>
    <row r="19" spans="4:8" ht="14.25">
      <c r="D19" s="4" t="s">
        <v>5</v>
      </c>
      <c r="E19" s="5">
        <v>357206.92</v>
      </c>
      <c r="F19" s="5">
        <f t="shared" si="0"/>
        <v>357206.92</v>
      </c>
      <c r="G19" s="5">
        <v>23793.12</v>
      </c>
      <c r="H19" s="5">
        <f t="shared" si="1"/>
        <v>333413.8</v>
      </c>
    </row>
    <row r="20" spans="4:8" ht="14.25">
      <c r="D20" s="4" t="s">
        <v>6</v>
      </c>
      <c r="E20" s="5">
        <v>41880</v>
      </c>
      <c r="F20" s="5">
        <f t="shared" si="0"/>
        <v>41880</v>
      </c>
      <c r="G20" s="5">
        <v>2758.72</v>
      </c>
      <c r="H20" s="5">
        <f t="shared" si="1"/>
        <v>39121.28</v>
      </c>
    </row>
    <row r="21" spans="4:8" ht="14.25">
      <c r="D21" s="4" t="s">
        <v>7</v>
      </c>
      <c r="E21" s="5">
        <v>32850</v>
      </c>
      <c r="F21" s="5">
        <f t="shared" si="0"/>
        <v>32850</v>
      </c>
      <c r="G21" s="5">
        <v>2187.5</v>
      </c>
      <c r="H21" s="5">
        <f t="shared" si="1"/>
        <v>30662.5</v>
      </c>
    </row>
    <row r="22" spans="4:8" ht="14.25">
      <c r="D22" s="4" t="s">
        <v>8</v>
      </c>
      <c r="E22" s="5">
        <v>40800</v>
      </c>
      <c r="F22" s="5">
        <f t="shared" si="0"/>
        <v>40800</v>
      </c>
      <c r="G22" s="5">
        <v>1812.36</v>
      </c>
      <c r="H22" s="5">
        <f t="shared" si="1"/>
        <v>38987.64</v>
      </c>
    </row>
    <row r="23" spans="4:8" ht="14.25">
      <c r="D23" s="4" t="s">
        <v>9</v>
      </c>
      <c r="E23" s="5">
        <v>5000</v>
      </c>
      <c r="F23" s="5">
        <f t="shared" si="0"/>
        <v>5000</v>
      </c>
      <c r="G23" s="5">
        <v>339.85</v>
      </c>
      <c r="H23" s="5">
        <f t="shared" si="1"/>
        <v>4660.15</v>
      </c>
    </row>
    <row r="24" spans="4:8" ht="14.25">
      <c r="D24" s="4" t="s">
        <v>50</v>
      </c>
      <c r="E24" s="5">
        <v>37344</v>
      </c>
      <c r="F24" s="5">
        <f t="shared" si="0"/>
        <v>37344</v>
      </c>
      <c r="G24" s="5">
        <v>3528</v>
      </c>
      <c r="H24" s="5">
        <f t="shared" si="1"/>
        <v>33816</v>
      </c>
    </row>
    <row r="25" spans="4:8" ht="14.25">
      <c r="D25" s="4" t="s">
        <v>10</v>
      </c>
      <c r="E25" s="5">
        <v>198000</v>
      </c>
      <c r="F25" s="5">
        <f t="shared" si="0"/>
        <v>198000</v>
      </c>
      <c r="G25" s="5">
        <v>13500</v>
      </c>
      <c r="H25" s="5">
        <f t="shared" si="1"/>
        <v>184500</v>
      </c>
    </row>
    <row r="26" spans="4:8" ht="14.25">
      <c r="D26" s="4" t="s">
        <v>11</v>
      </c>
      <c r="E26" s="5">
        <v>204000</v>
      </c>
      <c r="F26" s="5">
        <f t="shared" si="0"/>
        <v>204000</v>
      </c>
      <c r="G26" s="5">
        <v>14000</v>
      </c>
      <c r="H26" s="5">
        <f t="shared" si="1"/>
        <v>190000</v>
      </c>
    </row>
    <row r="27" spans="4:8" ht="14.25">
      <c r="D27" s="4" t="s">
        <v>12</v>
      </c>
      <c r="E27" s="5">
        <v>248937.5</v>
      </c>
      <c r="F27" s="5">
        <f t="shared" si="0"/>
        <v>248937.5</v>
      </c>
      <c r="G27" s="5">
        <v>0</v>
      </c>
      <c r="H27" s="5">
        <f t="shared" si="1"/>
        <v>248937.5</v>
      </c>
    </row>
    <row r="28" spans="4:8" ht="14.25">
      <c r="D28" s="4" t="s">
        <v>13</v>
      </c>
      <c r="E28" s="5">
        <v>170000</v>
      </c>
      <c r="F28" s="5">
        <f t="shared" si="0"/>
        <v>170000</v>
      </c>
      <c r="G28" s="5">
        <v>0</v>
      </c>
      <c r="H28" s="5">
        <f t="shared" si="1"/>
        <v>170000</v>
      </c>
    </row>
    <row r="29" spans="4:8" ht="14.25">
      <c r="D29" s="4" t="s">
        <v>14</v>
      </c>
      <c r="E29" s="5">
        <v>5000</v>
      </c>
      <c r="F29" s="5">
        <f t="shared" si="0"/>
        <v>5000</v>
      </c>
      <c r="G29" s="5">
        <v>0</v>
      </c>
      <c r="H29" s="5">
        <f t="shared" si="1"/>
        <v>5000</v>
      </c>
    </row>
    <row r="30" spans="4:8" ht="14.25">
      <c r="D30" s="4" t="s">
        <v>15</v>
      </c>
      <c r="E30" s="5">
        <v>0</v>
      </c>
      <c r="F30" s="5">
        <f t="shared" si="0"/>
        <v>0</v>
      </c>
      <c r="G30" s="5">
        <v>0</v>
      </c>
      <c r="H30" s="5">
        <f t="shared" si="1"/>
        <v>0</v>
      </c>
    </row>
    <row r="31" spans="4:8" ht="14.25">
      <c r="D31" s="4" t="s">
        <v>16</v>
      </c>
      <c r="E31" s="5">
        <v>68000</v>
      </c>
      <c r="F31" s="5">
        <f t="shared" si="0"/>
        <v>68000</v>
      </c>
      <c r="G31" s="5">
        <v>0</v>
      </c>
      <c r="H31" s="5">
        <f t="shared" si="1"/>
        <v>68000</v>
      </c>
    </row>
    <row r="32" spans="4:8" ht="14.25">
      <c r="D32" s="4" t="s">
        <v>17</v>
      </c>
      <c r="E32" s="5">
        <v>136000</v>
      </c>
      <c r="F32" s="5">
        <f t="shared" si="0"/>
        <v>136000</v>
      </c>
      <c r="G32" s="5">
        <v>112000</v>
      </c>
      <c r="H32" s="5">
        <f t="shared" si="1"/>
        <v>24000</v>
      </c>
    </row>
    <row r="33" spans="4:8" ht="14.25">
      <c r="D33" s="4" t="s">
        <v>18</v>
      </c>
      <c r="E33" s="5">
        <v>306000</v>
      </c>
      <c r="F33" s="5">
        <f t="shared" si="0"/>
        <v>306000</v>
      </c>
      <c r="G33" s="5">
        <v>25500</v>
      </c>
      <c r="H33" s="5">
        <f t="shared" si="1"/>
        <v>280500</v>
      </c>
    </row>
    <row r="34" spans="4:8" ht="14.25">
      <c r="D34" s="4" t="s">
        <v>135</v>
      </c>
      <c r="E34" s="5">
        <v>48000</v>
      </c>
      <c r="F34" s="5">
        <f t="shared" si="0"/>
        <v>48000</v>
      </c>
      <c r="G34" s="5">
        <v>0</v>
      </c>
      <c r="H34" s="5">
        <f t="shared" si="1"/>
        <v>48000</v>
      </c>
    </row>
    <row r="35" spans="4:8" ht="14.25">
      <c r="D35" s="4"/>
      <c r="E35" s="5"/>
      <c r="F35" s="5"/>
      <c r="G35" s="5"/>
      <c r="H35" s="5"/>
    </row>
    <row r="36" spans="3:8" ht="15.75" thickBot="1">
      <c r="C36" s="11" t="s">
        <v>19</v>
      </c>
      <c r="E36" s="8">
        <f>SUM(E16:E34)</f>
        <v>5012767.8</v>
      </c>
      <c r="F36" s="8">
        <f>SUM(F16:F34)</f>
        <v>5012767.8</v>
      </c>
      <c r="G36" s="8">
        <f>SUM(G16:G34)</f>
        <v>408281.54</v>
      </c>
      <c r="H36" s="8">
        <f>SUM(H16:H34)</f>
        <v>4604486.26</v>
      </c>
    </row>
    <row r="37" spans="4:8" ht="15" thickTop="1">
      <c r="D37" s="4"/>
      <c r="E37" s="5"/>
      <c r="F37" s="5"/>
      <c r="G37" s="5"/>
      <c r="H37" s="5"/>
    </row>
    <row r="38" spans="3:8" ht="15">
      <c r="C38" s="11" t="s">
        <v>20</v>
      </c>
      <c r="E38" s="5"/>
      <c r="F38" s="5"/>
      <c r="G38" s="5"/>
      <c r="H38" s="5"/>
    </row>
    <row r="39" spans="3:8" ht="15">
      <c r="C39" s="11" t="s">
        <v>21</v>
      </c>
      <c r="E39" s="5"/>
      <c r="F39" s="5"/>
      <c r="G39" s="5"/>
      <c r="H39" s="5"/>
    </row>
    <row r="40" spans="4:8" ht="14.25">
      <c r="D40" s="4" t="s">
        <v>22</v>
      </c>
      <c r="E40" s="5">
        <v>100000</v>
      </c>
      <c r="F40" s="5">
        <f aca="true" t="shared" si="2" ref="F40:F71">+E40</f>
        <v>100000</v>
      </c>
      <c r="G40" s="5">
        <v>0</v>
      </c>
      <c r="H40" s="5">
        <f aca="true" t="shared" si="3" ref="H40:H70">+F40-G40</f>
        <v>100000</v>
      </c>
    </row>
    <row r="41" spans="4:8" ht="14.25">
      <c r="D41" s="4" t="s">
        <v>23</v>
      </c>
      <c r="E41" s="5">
        <v>150000</v>
      </c>
      <c r="F41" s="5">
        <f t="shared" si="2"/>
        <v>150000</v>
      </c>
      <c r="G41" s="5">
        <v>1344.57</v>
      </c>
      <c r="H41" s="5">
        <f t="shared" si="3"/>
        <v>148655.43</v>
      </c>
    </row>
    <row r="42" spans="4:8" ht="14.25">
      <c r="D42" s="10" t="s">
        <v>24</v>
      </c>
      <c r="E42" s="5">
        <v>150000</v>
      </c>
      <c r="F42" s="5">
        <f t="shared" si="2"/>
        <v>150000</v>
      </c>
      <c r="G42" s="5">
        <v>0</v>
      </c>
      <c r="H42" s="5">
        <f t="shared" si="3"/>
        <v>150000</v>
      </c>
    </row>
    <row r="43" spans="4:8" ht="14.25">
      <c r="D43" s="10" t="s">
        <v>25</v>
      </c>
      <c r="E43" s="5">
        <v>100000</v>
      </c>
      <c r="F43" s="5">
        <f t="shared" si="2"/>
        <v>100000</v>
      </c>
      <c r="G43" s="5">
        <v>9130</v>
      </c>
      <c r="H43" s="5">
        <f t="shared" si="3"/>
        <v>90870</v>
      </c>
    </row>
    <row r="44" spans="4:8" ht="14.25">
      <c r="D44" s="10" t="s">
        <v>26</v>
      </c>
      <c r="E44" s="5">
        <v>240000</v>
      </c>
      <c r="F44" s="5">
        <f t="shared" si="2"/>
        <v>240000</v>
      </c>
      <c r="G44" s="5">
        <v>5515.9</v>
      </c>
      <c r="H44" s="5">
        <f t="shared" si="3"/>
        <v>234484.1</v>
      </c>
    </row>
    <row r="45" spans="4:8" ht="14.25">
      <c r="D45" s="10" t="s">
        <v>27</v>
      </c>
      <c r="E45" s="5">
        <v>200000</v>
      </c>
      <c r="F45" s="5">
        <f t="shared" si="2"/>
        <v>200000</v>
      </c>
      <c r="G45" s="5">
        <v>0</v>
      </c>
      <c r="H45" s="5">
        <f t="shared" si="3"/>
        <v>200000</v>
      </c>
    </row>
    <row r="46" spans="4:8" ht="14.25">
      <c r="D46" s="10" t="s">
        <v>51</v>
      </c>
      <c r="E46" s="5">
        <v>20000</v>
      </c>
      <c r="F46" s="5">
        <f t="shared" si="2"/>
        <v>20000</v>
      </c>
      <c r="G46" s="5">
        <v>0</v>
      </c>
      <c r="H46" s="5">
        <f t="shared" si="3"/>
        <v>20000</v>
      </c>
    </row>
    <row r="47" spans="4:8" ht="14.25">
      <c r="D47" s="10" t="s">
        <v>28</v>
      </c>
      <c r="E47" s="5">
        <v>150000</v>
      </c>
      <c r="F47" s="5">
        <f t="shared" si="2"/>
        <v>150000</v>
      </c>
      <c r="G47" s="5">
        <v>0</v>
      </c>
      <c r="H47" s="5">
        <f t="shared" si="3"/>
        <v>150000</v>
      </c>
    </row>
    <row r="48" spans="4:8" ht="14.25">
      <c r="D48" s="10" t="s">
        <v>29</v>
      </c>
      <c r="E48" s="5">
        <v>510000</v>
      </c>
      <c r="F48" s="5">
        <f t="shared" si="2"/>
        <v>510000</v>
      </c>
      <c r="G48" s="5">
        <v>4000</v>
      </c>
      <c r="H48" s="5">
        <f t="shared" si="3"/>
        <v>506000</v>
      </c>
    </row>
    <row r="49" spans="4:8" ht="14.25">
      <c r="D49" s="4" t="s">
        <v>30</v>
      </c>
      <c r="E49" s="5">
        <v>30000</v>
      </c>
      <c r="F49" s="5">
        <f t="shared" si="2"/>
        <v>30000</v>
      </c>
      <c r="G49" s="5">
        <v>0</v>
      </c>
      <c r="H49" s="5">
        <f t="shared" si="3"/>
        <v>30000</v>
      </c>
    </row>
    <row r="50" spans="4:8" ht="14.25">
      <c r="D50" s="4" t="s">
        <v>31</v>
      </c>
      <c r="E50" s="5">
        <v>600000</v>
      </c>
      <c r="F50" s="5">
        <f t="shared" si="2"/>
        <v>600000</v>
      </c>
      <c r="G50" s="5">
        <v>67237.5</v>
      </c>
      <c r="H50" s="5">
        <f t="shared" si="3"/>
        <v>532762.5</v>
      </c>
    </row>
    <row r="51" spans="4:8" ht="14.25">
      <c r="D51" s="4" t="s">
        <v>52</v>
      </c>
      <c r="E51" s="5">
        <v>65000</v>
      </c>
      <c r="F51" s="5">
        <f t="shared" si="2"/>
        <v>65000</v>
      </c>
      <c r="G51" s="5">
        <v>0</v>
      </c>
      <c r="H51" s="5">
        <f t="shared" si="3"/>
        <v>65000</v>
      </c>
    </row>
    <row r="52" spans="4:8" ht="14.25">
      <c r="D52" s="4" t="s">
        <v>32</v>
      </c>
      <c r="E52" s="5">
        <v>100000</v>
      </c>
      <c r="F52" s="5">
        <f t="shared" si="2"/>
        <v>100000</v>
      </c>
      <c r="G52" s="5">
        <v>0</v>
      </c>
      <c r="H52" s="5">
        <f t="shared" si="3"/>
        <v>100000</v>
      </c>
    </row>
    <row r="53" spans="4:8" ht="14.25">
      <c r="D53" s="4" t="s">
        <v>33</v>
      </c>
      <c r="E53" s="5">
        <v>84792.56</v>
      </c>
      <c r="F53" s="5">
        <f t="shared" si="2"/>
        <v>84792.56</v>
      </c>
      <c r="G53" s="5">
        <v>0</v>
      </c>
      <c r="H53" s="5">
        <f t="shared" si="3"/>
        <v>84792.56</v>
      </c>
    </row>
    <row r="54" spans="4:8" ht="14.25">
      <c r="D54" s="4" t="s">
        <v>34</v>
      </c>
      <c r="E54" s="5">
        <v>25000</v>
      </c>
      <c r="F54" s="5">
        <f t="shared" si="2"/>
        <v>25000</v>
      </c>
      <c r="G54" s="5">
        <v>0</v>
      </c>
      <c r="H54" s="5">
        <f t="shared" si="3"/>
        <v>25000</v>
      </c>
    </row>
    <row r="55" spans="4:8" ht="14.25">
      <c r="D55" s="4" t="s">
        <v>35</v>
      </c>
      <c r="E55" s="5">
        <v>250000</v>
      </c>
      <c r="F55" s="5">
        <f t="shared" si="2"/>
        <v>250000</v>
      </c>
      <c r="G55" s="5">
        <v>0</v>
      </c>
      <c r="H55" s="5">
        <f t="shared" si="3"/>
        <v>250000</v>
      </c>
    </row>
    <row r="56" spans="4:8" ht="14.25">
      <c r="D56" s="4" t="s">
        <v>57</v>
      </c>
      <c r="E56" s="5">
        <v>40000</v>
      </c>
      <c r="F56" s="5">
        <f t="shared" si="2"/>
        <v>40000</v>
      </c>
      <c r="G56" s="5">
        <v>0</v>
      </c>
      <c r="H56" s="5">
        <f t="shared" si="3"/>
        <v>40000</v>
      </c>
    </row>
    <row r="57" spans="4:8" ht="14.25">
      <c r="D57" s="4" t="s">
        <v>55</v>
      </c>
      <c r="E57" s="5">
        <v>100000</v>
      </c>
      <c r="F57" s="5">
        <f t="shared" si="2"/>
        <v>100000</v>
      </c>
      <c r="G57" s="5">
        <v>0</v>
      </c>
      <c r="H57" s="5">
        <f t="shared" si="3"/>
        <v>100000</v>
      </c>
    </row>
    <row r="58" spans="4:8" ht="14.25">
      <c r="D58" s="4" t="s">
        <v>36</v>
      </c>
      <c r="E58" s="5">
        <v>6000</v>
      </c>
      <c r="F58" s="5">
        <f t="shared" si="2"/>
        <v>6000</v>
      </c>
      <c r="G58" s="5">
        <v>0</v>
      </c>
      <c r="H58" s="5">
        <f t="shared" si="3"/>
        <v>6000</v>
      </c>
    </row>
    <row r="59" spans="4:8" ht="14.25">
      <c r="D59" s="4" t="s">
        <v>37</v>
      </c>
      <c r="E59" s="5">
        <v>50000</v>
      </c>
      <c r="F59" s="5">
        <f t="shared" si="2"/>
        <v>50000</v>
      </c>
      <c r="G59" s="5">
        <v>0</v>
      </c>
      <c r="H59" s="5">
        <f t="shared" si="3"/>
        <v>50000</v>
      </c>
    </row>
    <row r="60" spans="4:8" ht="14.25">
      <c r="D60" s="4" t="s">
        <v>38</v>
      </c>
      <c r="E60" s="5">
        <v>757442.76</v>
      </c>
      <c r="F60" s="5">
        <f t="shared" si="2"/>
        <v>757442.76</v>
      </c>
      <c r="G60" s="5">
        <v>0</v>
      </c>
      <c r="H60" s="5">
        <f t="shared" si="3"/>
        <v>757442.76</v>
      </c>
    </row>
    <row r="61" spans="4:8" ht="14.25">
      <c r="D61" s="4" t="s">
        <v>39</v>
      </c>
      <c r="E61" s="5">
        <v>60000</v>
      </c>
      <c r="F61" s="5">
        <f t="shared" si="2"/>
        <v>60000</v>
      </c>
      <c r="G61" s="5">
        <v>4500</v>
      </c>
      <c r="H61" s="5">
        <f t="shared" si="3"/>
        <v>55500</v>
      </c>
    </row>
    <row r="62" spans="4:8" ht="14.25">
      <c r="D62" s="4" t="s">
        <v>136</v>
      </c>
      <c r="E62" s="5">
        <v>265000</v>
      </c>
      <c r="F62" s="5">
        <f t="shared" si="2"/>
        <v>265000</v>
      </c>
      <c r="G62" s="5">
        <v>0</v>
      </c>
      <c r="H62" s="5">
        <f t="shared" si="3"/>
        <v>265000</v>
      </c>
    </row>
    <row r="63" spans="4:8" ht="14.25">
      <c r="D63" s="4" t="s">
        <v>56</v>
      </c>
      <c r="E63" s="5">
        <v>50000</v>
      </c>
      <c r="F63" s="5">
        <f t="shared" si="2"/>
        <v>50000</v>
      </c>
      <c r="G63" s="5">
        <v>0</v>
      </c>
      <c r="H63" s="5">
        <f t="shared" si="3"/>
        <v>50000</v>
      </c>
    </row>
    <row r="64" spans="4:8" ht="14.25">
      <c r="D64" s="4" t="s">
        <v>53</v>
      </c>
      <c r="E64" s="5">
        <v>450000</v>
      </c>
      <c r="F64" s="5">
        <f t="shared" si="2"/>
        <v>450000</v>
      </c>
      <c r="G64" s="5">
        <v>0</v>
      </c>
      <c r="H64" s="5">
        <f t="shared" si="3"/>
        <v>450000</v>
      </c>
    </row>
    <row r="65" spans="4:8" ht="14.25">
      <c r="D65" s="4" t="s">
        <v>54</v>
      </c>
      <c r="E65" s="5">
        <v>200000</v>
      </c>
      <c r="F65" s="5">
        <f t="shared" si="2"/>
        <v>200000</v>
      </c>
      <c r="G65" s="5">
        <v>0</v>
      </c>
      <c r="H65" s="5">
        <f t="shared" si="3"/>
        <v>200000</v>
      </c>
    </row>
    <row r="66" spans="4:8" ht="14.25">
      <c r="D66" s="4" t="s">
        <v>40</v>
      </c>
      <c r="E66" s="5">
        <v>100000</v>
      </c>
      <c r="F66" s="5">
        <f t="shared" si="2"/>
        <v>100000</v>
      </c>
      <c r="G66" s="5">
        <v>0</v>
      </c>
      <c r="H66" s="5">
        <f t="shared" si="3"/>
        <v>100000</v>
      </c>
    </row>
    <row r="67" spans="4:8" ht="14.25">
      <c r="D67" s="4" t="s">
        <v>137</v>
      </c>
      <c r="E67" s="5">
        <v>500000</v>
      </c>
      <c r="F67" s="5">
        <f t="shared" si="2"/>
        <v>500000</v>
      </c>
      <c r="G67" s="5">
        <v>0</v>
      </c>
      <c r="H67" s="5">
        <f t="shared" si="3"/>
        <v>500000</v>
      </c>
    </row>
    <row r="68" spans="4:8" ht="14.25">
      <c r="D68" s="4" t="s">
        <v>138</v>
      </c>
      <c r="E68" s="5">
        <v>279553.54</v>
      </c>
      <c r="F68" s="5">
        <f t="shared" si="2"/>
        <v>279553.54</v>
      </c>
      <c r="G68" s="5">
        <v>0</v>
      </c>
      <c r="H68" s="5">
        <f t="shared" si="3"/>
        <v>279553.54</v>
      </c>
    </row>
    <row r="69" spans="4:8" ht="14.25">
      <c r="D69" s="4" t="s">
        <v>139</v>
      </c>
      <c r="E69" s="5">
        <v>22000</v>
      </c>
      <c r="F69" s="5">
        <f t="shared" si="2"/>
        <v>22000</v>
      </c>
      <c r="G69" s="5">
        <v>0</v>
      </c>
      <c r="H69" s="5">
        <f t="shared" si="3"/>
        <v>22000</v>
      </c>
    </row>
    <row r="70" spans="4:8" ht="14.25">
      <c r="D70" s="4" t="s">
        <v>140</v>
      </c>
      <c r="E70" s="5">
        <v>10000</v>
      </c>
      <c r="F70" s="5">
        <f t="shared" si="2"/>
        <v>10000</v>
      </c>
      <c r="G70" s="5">
        <v>0</v>
      </c>
      <c r="H70" s="5">
        <f t="shared" si="3"/>
        <v>10000</v>
      </c>
    </row>
    <row r="71" spans="4:8" ht="14.25">
      <c r="D71" s="4" t="s">
        <v>141</v>
      </c>
      <c r="E71" s="5">
        <v>220000</v>
      </c>
      <c r="F71" s="5">
        <f t="shared" si="2"/>
        <v>220000</v>
      </c>
      <c r="G71" s="5">
        <v>0</v>
      </c>
      <c r="H71" s="5">
        <f>F71-G71</f>
        <v>220000</v>
      </c>
    </row>
    <row r="72" spans="4:8" ht="14.25">
      <c r="D72" s="4"/>
      <c r="E72" s="5"/>
      <c r="F72" s="5"/>
      <c r="G72" s="5"/>
      <c r="H72" s="5"/>
    </row>
    <row r="73" spans="3:8" ht="15.75" thickBot="1">
      <c r="C73" s="11" t="s">
        <v>41</v>
      </c>
      <c r="E73" s="8">
        <f>SUM(E40:E71)</f>
        <v>5884788.86</v>
      </c>
      <c r="F73" s="8">
        <f>SUM(F40:F71)</f>
        <v>5884788.86</v>
      </c>
      <c r="G73" s="8">
        <f>SUM(G40:G71)</f>
        <v>91727.97</v>
      </c>
      <c r="H73" s="8">
        <f>SUM(H40:H71)</f>
        <v>5793060.890000001</v>
      </c>
    </row>
    <row r="74" spans="4:8" ht="15" thickTop="1">
      <c r="D74" s="4"/>
      <c r="E74" s="5"/>
      <c r="F74" s="5"/>
      <c r="G74" s="5"/>
      <c r="H74" s="5"/>
    </row>
    <row r="75" spans="3:8" ht="15">
      <c r="C75" s="11" t="s">
        <v>42</v>
      </c>
      <c r="E75" s="5"/>
      <c r="F75" s="5"/>
      <c r="G75" s="5"/>
      <c r="H75" s="5"/>
    </row>
    <row r="76" spans="4:8" ht="14.25">
      <c r="D76" s="4" t="s">
        <v>43</v>
      </c>
      <c r="E76" s="5">
        <v>0</v>
      </c>
      <c r="F76" s="5">
        <f aca="true" t="shared" si="4" ref="F76:F88">+E76</f>
        <v>0</v>
      </c>
      <c r="G76" s="5"/>
      <c r="H76" s="5">
        <f>F76-G76</f>
        <v>0</v>
      </c>
    </row>
    <row r="77" spans="4:8" ht="14.25">
      <c r="D77" s="4" t="s">
        <v>142</v>
      </c>
      <c r="E77" s="5">
        <v>300000</v>
      </c>
      <c r="F77" s="5">
        <f t="shared" si="4"/>
        <v>300000</v>
      </c>
      <c r="G77" s="5"/>
      <c r="H77" s="5">
        <f aca="true" t="shared" si="5" ref="H77:H88">F77-G77</f>
        <v>300000</v>
      </c>
    </row>
    <row r="78" spans="4:8" ht="14.25">
      <c r="D78" s="4" t="s">
        <v>143</v>
      </c>
      <c r="E78" s="5">
        <v>920446.46</v>
      </c>
      <c r="F78" s="5">
        <f t="shared" si="4"/>
        <v>920446.46</v>
      </c>
      <c r="G78" s="5"/>
      <c r="H78" s="5">
        <f t="shared" si="5"/>
        <v>920446.46</v>
      </c>
    </row>
    <row r="79" spans="4:8" ht="14.25">
      <c r="D79" s="4" t="s">
        <v>144</v>
      </c>
      <c r="E79" s="5">
        <v>500000</v>
      </c>
      <c r="F79" s="5">
        <f t="shared" si="4"/>
        <v>500000</v>
      </c>
      <c r="G79" s="5"/>
      <c r="H79" s="5">
        <f t="shared" si="5"/>
        <v>500000</v>
      </c>
    </row>
    <row r="80" spans="4:8" ht="14.25">
      <c r="D80" s="4" t="s">
        <v>145</v>
      </c>
      <c r="E80" s="5">
        <v>100000</v>
      </c>
      <c r="F80" s="5">
        <f t="shared" si="4"/>
        <v>100000</v>
      </c>
      <c r="G80" s="5"/>
      <c r="H80" s="5">
        <f t="shared" si="5"/>
        <v>100000</v>
      </c>
    </row>
    <row r="81" spans="4:8" ht="14.25">
      <c r="D81" s="4" t="s">
        <v>146</v>
      </c>
      <c r="E81" s="5">
        <v>300000</v>
      </c>
      <c r="F81" s="5">
        <f t="shared" si="4"/>
        <v>300000</v>
      </c>
      <c r="G81" s="5"/>
      <c r="H81" s="5">
        <f t="shared" si="5"/>
        <v>300000</v>
      </c>
    </row>
    <row r="82" spans="4:8" ht="14.25">
      <c r="D82" s="4" t="s">
        <v>147</v>
      </c>
      <c r="E82" s="5">
        <v>50000</v>
      </c>
      <c r="F82" s="5">
        <f t="shared" si="4"/>
        <v>50000</v>
      </c>
      <c r="G82" s="5"/>
      <c r="H82" s="5">
        <f t="shared" si="5"/>
        <v>50000</v>
      </c>
    </row>
    <row r="83" spans="4:8" ht="14.25">
      <c r="D83" s="4" t="s">
        <v>148</v>
      </c>
      <c r="E83" s="5">
        <v>100000</v>
      </c>
      <c r="F83" s="5">
        <f t="shared" si="4"/>
        <v>100000</v>
      </c>
      <c r="G83" s="5"/>
      <c r="H83" s="5">
        <f t="shared" si="5"/>
        <v>100000</v>
      </c>
    </row>
    <row r="84" spans="4:8" ht="14.25">
      <c r="D84" s="4" t="s">
        <v>149</v>
      </c>
      <c r="E84" s="5">
        <v>100000</v>
      </c>
      <c r="F84" s="5">
        <f t="shared" si="4"/>
        <v>100000</v>
      </c>
      <c r="G84" s="5"/>
      <c r="H84" s="5">
        <f t="shared" si="5"/>
        <v>100000</v>
      </c>
    </row>
    <row r="85" spans="4:8" ht="14.25">
      <c r="D85" s="4" t="s">
        <v>150</v>
      </c>
      <c r="E85" s="5">
        <v>200000</v>
      </c>
      <c r="F85" s="5">
        <f t="shared" si="4"/>
        <v>200000</v>
      </c>
      <c r="G85" s="5"/>
      <c r="H85" s="5">
        <f t="shared" si="5"/>
        <v>200000</v>
      </c>
    </row>
    <row r="86" spans="4:8" ht="14.25">
      <c r="D86" s="34" t="s">
        <v>151</v>
      </c>
      <c r="E86" s="5">
        <v>150000</v>
      </c>
      <c r="F86" s="5">
        <f t="shared" si="4"/>
        <v>150000</v>
      </c>
      <c r="G86" s="5"/>
      <c r="H86" s="5">
        <f t="shared" si="5"/>
        <v>150000</v>
      </c>
    </row>
    <row r="87" spans="4:8" ht="14.25">
      <c r="D87" s="4" t="s">
        <v>152</v>
      </c>
      <c r="E87" s="5">
        <v>100000</v>
      </c>
      <c r="F87" s="5">
        <f t="shared" si="4"/>
        <v>100000</v>
      </c>
      <c r="G87" s="5"/>
      <c r="H87" s="5">
        <f t="shared" si="5"/>
        <v>100000</v>
      </c>
    </row>
    <row r="88" spans="4:8" ht="14.25">
      <c r="D88" s="35" t="s">
        <v>153</v>
      </c>
      <c r="E88" s="5">
        <v>100000</v>
      </c>
      <c r="F88" s="5">
        <f t="shared" si="4"/>
        <v>100000</v>
      </c>
      <c r="G88" s="5"/>
      <c r="H88" s="5">
        <f t="shared" si="5"/>
        <v>100000</v>
      </c>
    </row>
    <row r="89" spans="4:8" ht="14.25">
      <c r="D89" s="4"/>
      <c r="E89" s="5"/>
      <c r="F89" s="5"/>
      <c r="G89" s="5"/>
      <c r="H89" s="5"/>
    </row>
    <row r="90" spans="3:8" ht="15.75" thickBot="1">
      <c r="C90" s="11" t="s">
        <v>44</v>
      </c>
      <c r="E90" s="9">
        <f>SUM(E76:E88)</f>
        <v>2920446.46</v>
      </c>
      <c r="F90" s="9">
        <f>SUM(F76:F88)</f>
        <v>2920446.46</v>
      </c>
      <c r="G90" s="9">
        <f>SUM(G76:G88)</f>
        <v>0</v>
      </c>
      <c r="H90" s="9">
        <f>SUM(H76:H88)</f>
        <v>2920446.46</v>
      </c>
    </row>
    <row r="91" spans="4:8" ht="15" thickTop="1">
      <c r="D91" s="4"/>
      <c r="E91" s="7"/>
      <c r="F91" s="7"/>
      <c r="G91" s="7"/>
      <c r="H91" s="5"/>
    </row>
    <row r="92" spans="3:8" ht="15">
      <c r="C92" s="11" t="s">
        <v>45</v>
      </c>
      <c r="E92" s="7"/>
      <c r="F92" s="7"/>
      <c r="G92" s="7"/>
      <c r="H92" s="5"/>
    </row>
    <row r="93" spans="4:8" ht="14.25">
      <c r="D93" s="4" t="s">
        <v>46</v>
      </c>
      <c r="E93" s="5">
        <v>17000</v>
      </c>
      <c r="F93" s="5">
        <v>0</v>
      </c>
      <c r="G93" s="5"/>
      <c r="H93" s="5">
        <f>+F93-G93</f>
        <v>0</v>
      </c>
    </row>
    <row r="94" spans="4:8" ht="14.25">
      <c r="D94" s="4" t="s">
        <v>47</v>
      </c>
      <c r="E94" s="5">
        <v>5978455.2</v>
      </c>
      <c r="F94" s="5">
        <f>+E94</f>
        <v>5978455.2</v>
      </c>
      <c r="G94" s="5">
        <f>16500+6387.56+11806.96</f>
        <v>34694.520000000004</v>
      </c>
      <c r="H94" s="5">
        <f>+F94-G94</f>
        <v>5943760.680000001</v>
      </c>
    </row>
    <row r="95" spans="4:8" ht="14.25">
      <c r="D95" s="4" t="s">
        <v>48</v>
      </c>
      <c r="E95" s="5">
        <v>1775768.8</v>
      </c>
      <c r="F95" s="5">
        <v>0</v>
      </c>
      <c r="G95" s="5"/>
      <c r="H95" s="5">
        <f>+F95-G95</f>
        <v>0</v>
      </c>
    </row>
    <row r="96" spans="4:8" ht="14.25">
      <c r="D96" s="4"/>
      <c r="E96" s="5"/>
      <c r="F96" s="5"/>
      <c r="G96" s="5"/>
      <c r="H96" s="5"/>
    </row>
    <row r="97" spans="3:8" ht="15.75" thickBot="1">
      <c r="C97" s="11" t="s">
        <v>49</v>
      </c>
      <c r="E97" s="8">
        <f>SUM(E93:E95)</f>
        <v>7771224</v>
      </c>
      <c r="F97" s="8">
        <f>SUM(F93:F95)</f>
        <v>5978455.2</v>
      </c>
      <c r="G97" s="8">
        <f>SUM(G93:G95)</f>
        <v>34694.520000000004</v>
      </c>
      <c r="H97" s="8">
        <f>SUM(H93:H95)</f>
        <v>5943760.680000001</v>
      </c>
    </row>
    <row r="98" spans="4:8" ht="15" thickTop="1">
      <c r="D98" s="4"/>
      <c r="E98" s="7"/>
      <c r="F98" s="7"/>
      <c r="G98" s="7"/>
      <c r="H98" s="5"/>
    </row>
    <row r="99" spans="2:8" ht="15.75" thickBot="1">
      <c r="B99" s="11" t="s">
        <v>66</v>
      </c>
      <c r="E99" s="8">
        <f>+E36+E73+E90+E97</f>
        <v>21589227.12</v>
      </c>
      <c r="F99" s="8">
        <f>+F36+F73+F90+F97</f>
        <v>19796458.32</v>
      </c>
      <c r="G99" s="8">
        <f>+G36+G73+G90+G97</f>
        <v>534704.03</v>
      </c>
      <c r="H99" s="8">
        <f>+H36+H73+H90+H97</f>
        <v>19261754.29</v>
      </c>
    </row>
    <row r="100" ht="15" thickTop="1">
      <c r="D100" s="1"/>
    </row>
    <row r="109" ht="13.5" thickBot="1"/>
    <row r="110" spans="1:8" ht="15.75">
      <c r="A110" s="17"/>
      <c r="B110" s="18"/>
      <c r="C110" s="18"/>
      <c r="D110" s="19" t="s">
        <v>58</v>
      </c>
      <c r="E110" s="19"/>
      <c r="F110" s="20"/>
      <c r="G110" s="20"/>
      <c r="H110" s="20" t="s">
        <v>62</v>
      </c>
    </row>
    <row r="111" spans="1:8" ht="16.5" thickBot="1">
      <c r="A111" s="21"/>
      <c r="B111" s="22"/>
      <c r="C111" s="22"/>
      <c r="D111" s="23" t="s">
        <v>59</v>
      </c>
      <c r="E111" s="23" t="s">
        <v>60</v>
      </c>
      <c r="F111" s="24" t="s">
        <v>0</v>
      </c>
      <c r="G111" s="24" t="s">
        <v>61</v>
      </c>
      <c r="H111" s="24" t="s">
        <v>63</v>
      </c>
    </row>
    <row r="112" ht="14.25">
      <c r="D112" s="1"/>
    </row>
    <row r="113" spans="1:8" ht="15">
      <c r="A113" s="12" t="s">
        <v>68</v>
      </c>
      <c r="B113" s="3"/>
      <c r="D113" s="13"/>
      <c r="E113" s="1"/>
      <c r="F113" s="1"/>
      <c r="G113" s="1"/>
      <c r="H113" s="1"/>
    </row>
    <row r="114" spans="1:8" ht="15">
      <c r="A114" s="3"/>
      <c r="B114" s="11" t="s">
        <v>69</v>
      </c>
      <c r="D114" s="1"/>
      <c r="E114" s="1"/>
      <c r="F114" s="1"/>
      <c r="G114" s="1"/>
      <c r="H114" s="1"/>
    </row>
    <row r="115" spans="1:8" ht="15">
      <c r="A115" s="3"/>
      <c r="B115" s="11"/>
      <c r="C115" s="11" t="s">
        <v>1</v>
      </c>
      <c r="D115" s="1"/>
      <c r="E115" s="1"/>
      <c r="F115" s="1"/>
      <c r="G115" s="1"/>
      <c r="H115" s="1"/>
    </row>
    <row r="116" spans="4:8" ht="14.25">
      <c r="D116" s="1" t="s">
        <v>2</v>
      </c>
      <c r="E116" s="14">
        <v>3079164</v>
      </c>
      <c r="F116" s="5">
        <f aca="true" t="shared" si="6" ref="F116:F133">+E116</f>
        <v>3079164</v>
      </c>
      <c r="G116" s="5">
        <v>250402</v>
      </c>
      <c r="H116" s="5">
        <f aca="true" t="shared" si="7" ref="H116:H133">+F116-G116</f>
        <v>2828762</v>
      </c>
    </row>
    <row r="117" spans="3:8" ht="14.25">
      <c r="C117" s="1"/>
      <c r="D117" s="1" t="s">
        <v>3</v>
      </c>
      <c r="E117" s="14">
        <v>57936</v>
      </c>
      <c r="F117" s="5">
        <f t="shared" si="6"/>
        <v>57936</v>
      </c>
      <c r="G117" s="5">
        <v>4389</v>
      </c>
      <c r="H117" s="5">
        <f t="shared" si="7"/>
        <v>53547</v>
      </c>
    </row>
    <row r="118" spans="3:8" ht="14.25">
      <c r="C118" s="1"/>
      <c r="D118" s="1" t="s">
        <v>4</v>
      </c>
      <c r="E118" s="14">
        <v>0</v>
      </c>
      <c r="F118" s="5">
        <f t="shared" si="6"/>
        <v>0</v>
      </c>
      <c r="G118" s="5">
        <v>0</v>
      </c>
      <c r="H118" s="5">
        <f t="shared" si="7"/>
        <v>0</v>
      </c>
    </row>
    <row r="119" spans="3:8" ht="14.25">
      <c r="C119" s="1"/>
      <c r="D119" s="1" t="s">
        <v>5</v>
      </c>
      <c r="E119" s="14">
        <v>376452</v>
      </c>
      <c r="F119" s="5">
        <f t="shared" si="6"/>
        <v>376452</v>
      </c>
      <c r="G119" s="5">
        <v>30627.6</v>
      </c>
      <c r="H119" s="5">
        <f t="shared" si="7"/>
        <v>345824.4</v>
      </c>
    </row>
    <row r="120" spans="3:8" ht="14.25">
      <c r="C120" s="1"/>
      <c r="D120" s="1" t="s">
        <v>6</v>
      </c>
      <c r="E120" s="14">
        <v>19200</v>
      </c>
      <c r="F120" s="5">
        <f t="shared" si="6"/>
        <v>19200</v>
      </c>
      <c r="G120" s="5">
        <v>1593.12</v>
      </c>
      <c r="H120" s="5">
        <f t="shared" si="7"/>
        <v>17606.88</v>
      </c>
    </row>
    <row r="121" spans="3:8" ht="14.25">
      <c r="C121" s="1"/>
      <c r="D121" s="1" t="s">
        <v>7</v>
      </c>
      <c r="E121" s="14">
        <v>21345</v>
      </c>
      <c r="F121" s="5">
        <f t="shared" si="6"/>
        <v>21345</v>
      </c>
      <c r="G121" s="5">
        <v>1693.75</v>
      </c>
      <c r="H121" s="5">
        <f t="shared" si="7"/>
        <v>19651.25</v>
      </c>
    </row>
    <row r="122" spans="3:8" ht="14.25">
      <c r="C122" s="1"/>
      <c r="D122" s="1" t="s">
        <v>8</v>
      </c>
      <c r="E122" s="14">
        <v>19200</v>
      </c>
      <c r="F122" s="5">
        <f t="shared" si="6"/>
        <v>19200</v>
      </c>
      <c r="G122" s="5">
        <v>1365.72</v>
      </c>
      <c r="H122" s="5">
        <f t="shared" si="7"/>
        <v>17834.28</v>
      </c>
    </row>
    <row r="123" spans="3:8" ht="14.25">
      <c r="C123" s="1"/>
      <c r="D123" s="1" t="s">
        <v>50</v>
      </c>
      <c r="E123" s="14">
        <v>324288</v>
      </c>
      <c r="F123" s="5">
        <f t="shared" si="6"/>
        <v>324288</v>
      </c>
      <c r="G123" s="5">
        <v>30627</v>
      </c>
      <c r="H123" s="5">
        <f t="shared" si="7"/>
        <v>293661</v>
      </c>
    </row>
    <row r="124" spans="3:8" ht="14.25">
      <c r="C124" s="1"/>
      <c r="D124" s="1" t="s">
        <v>67</v>
      </c>
      <c r="E124" s="14">
        <v>324288</v>
      </c>
      <c r="F124" s="5">
        <f t="shared" si="6"/>
        <v>324288</v>
      </c>
      <c r="G124" s="5">
        <v>30627</v>
      </c>
      <c r="H124" s="5">
        <f t="shared" si="7"/>
        <v>293661</v>
      </c>
    </row>
    <row r="125" spans="3:8" ht="14.25">
      <c r="C125" s="1"/>
      <c r="D125" s="1" t="s">
        <v>10</v>
      </c>
      <c r="E125" s="14">
        <v>24000</v>
      </c>
      <c r="F125" s="5">
        <f t="shared" si="6"/>
        <v>24000</v>
      </c>
      <c r="G125" s="5">
        <v>1750</v>
      </c>
      <c r="H125" s="5">
        <f t="shared" si="7"/>
        <v>22250</v>
      </c>
    </row>
    <row r="126" spans="3:8" ht="14.25">
      <c r="C126" s="1"/>
      <c r="D126" s="1" t="s">
        <v>11</v>
      </c>
      <c r="E126" s="14">
        <v>96000</v>
      </c>
      <c r="F126" s="5">
        <f t="shared" si="6"/>
        <v>96000</v>
      </c>
      <c r="G126" s="5">
        <v>7500</v>
      </c>
      <c r="H126" s="5">
        <f t="shared" si="7"/>
        <v>88500</v>
      </c>
    </row>
    <row r="127" spans="3:8" ht="14.25">
      <c r="C127" s="1"/>
      <c r="D127" s="1" t="s">
        <v>12</v>
      </c>
      <c r="E127" s="14">
        <v>261425</v>
      </c>
      <c r="F127" s="5">
        <f t="shared" si="6"/>
        <v>261425</v>
      </c>
      <c r="G127" s="5">
        <v>0</v>
      </c>
      <c r="H127" s="5">
        <f t="shared" si="7"/>
        <v>261425</v>
      </c>
    </row>
    <row r="128" spans="3:8" ht="14.25">
      <c r="C128" s="1"/>
      <c r="D128" s="1" t="s">
        <v>13</v>
      </c>
      <c r="E128" s="14">
        <v>80000</v>
      </c>
      <c r="F128" s="5">
        <f t="shared" si="6"/>
        <v>80000</v>
      </c>
      <c r="G128" s="5">
        <v>0</v>
      </c>
      <c r="H128" s="5">
        <f t="shared" si="7"/>
        <v>80000</v>
      </c>
    </row>
    <row r="129" spans="3:8" ht="14.25">
      <c r="C129" s="1"/>
      <c r="D129" s="1" t="s">
        <v>14</v>
      </c>
      <c r="E129" s="14">
        <v>5000</v>
      </c>
      <c r="F129" s="5">
        <f t="shared" si="6"/>
        <v>5000</v>
      </c>
      <c r="G129" s="5">
        <v>0</v>
      </c>
      <c r="H129" s="5">
        <f t="shared" si="7"/>
        <v>5000</v>
      </c>
    </row>
    <row r="130" spans="3:8" ht="14.25">
      <c r="C130" s="1"/>
      <c r="D130" s="1" t="s">
        <v>15</v>
      </c>
      <c r="E130" s="14">
        <v>30804</v>
      </c>
      <c r="F130" s="5">
        <f t="shared" si="6"/>
        <v>30804</v>
      </c>
      <c r="G130" s="5">
        <v>0</v>
      </c>
      <c r="H130" s="5">
        <f t="shared" si="7"/>
        <v>30804</v>
      </c>
    </row>
    <row r="131" spans="3:8" ht="14.25">
      <c r="C131" s="1"/>
      <c r="D131" s="1" t="s">
        <v>16</v>
      </c>
      <c r="E131" s="14">
        <v>10000</v>
      </c>
      <c r="F131" s="5">
        <f t="shared" si="6"/>
        <v>10000</v>
      </c>
      <c r="G131" s="5">
        <v>0</v>
      </c>
      <c r="H131" s="5">
        <f t="shared" si="7"/>
        <v>10000</v>
      </c>
    </row>
    <row r="132" spans="3:8" ht="14.25">
      <c r="C132" s="1"/>
      <c r="D132" s="1" t="s">
        <v>17</v>
      </c>
      <c r="E132" s="14">
        <v>64000</v>
      </c>
      <c r="F132" s="5">
        <f t="shared" si="6"/>
        <v>64000</v>
      </c>
      <c r="G132" s="5">
        <v>56000</v>
      </c>
      <c r="H132" s="5">
        <f t="shared" si="7"/>
        <v>8000</v>
      </c>
    </row>
    <row r="133" spans="3:8" ht="14.25">
      <c r="C133" s="1"/>
      <c r="D133" s="1" t="s">
        <v>135</v>
      </c>
      <c r="E133" s="14">
        <v>12000</v>
      </c>
      <c r="F133" s="5">
        <f t="shared" si="6"/>
        <v>12000</v>
      </c>
      <c r="G133" s="5">
        <v>0</v>
      </c>
      <c r="H133" s="5">
        <f t="shared" si="7"/>
        <v>12000</v>
      </c>
    </row>
    <row r="134" spans="3:8" ht="14.25">
      <c r="C134" s="1"/>
      <c r="D134" s="1"/>
      <c r="E134" s="14"/>
      <c r="F134" s="14"/>
      <c r="G134" s="14"/>
      <c r="H134" s="14"/>
    </row>
    <row r="135" spans="3:8" ht="15.75" thickBot="1">
      <c r="C135" s="11" t="s">
        <v>19</v>
      </c>
      <c r="D135" s="13"/>
      <c r="E135" s="8">
        <f>SUM(E116:E133)</f>
        <v>4805102</v>
      </c>
      <c r="F135" s="8">
        <f>SUM(F116:F132)</f>
        <v>4793102</v>
      </c>
      <c r="G135" s="8">
        <f>SUM(G116:G132)</f>
        <v>416575.18999999994</v>
      </c>
      <c r="H135" s="8">
        <f>SUM(H116:H132)</f>
        <v>4376526.81</v>
      </c>
    </row>
    <row r="136" spans="4:8" ht="15" thickTop="1">
      <c r="D136" s="1"/>
      <c r="E136" s="14"/>
      <c r="F136" s="14"/>
      <c r="G136" s="14"/>
      <c r="H136" s="14"/>
    </row>
    <row r="137" spans="4:8" ht="14.25">
      <c r="D137" s="1"/>
      <c r="E137" s="14"/>
      <c r="F137" s="14"/>
      <c r="G137" s="14"/>
      <c r="H137" s="14"/>
    </row>
    <row r="138" spans="3:8" ht="15">
      <c r="C138" s="11" t="s">
        <v>20</v>
      </c>
      <c r="D138" s="13"/>
      <c r="E138" s="14"/>
      <c r="F138" s="14"/>
      <c r="G138" s="14"/>
      <c r="H138" s="14"/>
    </row>
    <row r="139" spans="3:8" ht="15">
      <c r="C139" s="11" t="s">
        <v>21</v>
      </c>
      <c r="D139" s="13"/>
      <c r="E139" s="14"/>
      <c r="F139" s="14"/>
      <c r="G139" s="14"/>
      <c r="H139" s="14"/>
    </row>
    <row r="140" spans="3:8" ht="14.25">
      <c r="C140" s="1"/>
      <c r="D140" s="1" t="s">
        <v>22</v>
      </c>
      <c r="E140" s="14">
        <v>100000</v>
      </c>
      <c r="F140" s="5">
        <f aca="true" t="shared" si="8" ref="F140:F146">+E140</f>
        <v>100000</v>
      </c>
      <c r="G140" s="5">
        <v>0</v>
      </c>
      <c r="H140" s="5">
        <f aca="true" t="shared" si="9" ref="H140:H146">+F140-G140</f>
        <v>100000</v>
      </c>
    </row>
    <row r="141" spans="3:8" ht="14.25">
      <c r="C141" s="1"/>
      <c r="D141" s="1" t="s">
        <v>23</v>
      </c>
      <c r="E141" s="14">
        <v>50000</v>
      </c>
      <c r="F141" s="5">
        <f t="shared" si="8"/>
        <v>50000</v>
      </c>
      <c r="G141" s="5">
        <v>0</v>
      </c>
      <c r="H141" s="5">
        <f t="shared" si="9"/>
        <v>50000</v>
      </c>
    </row>
    <row r="142" spans="3:8" ht="14.25">
      <c r="C142" s="1"/>
      <c r="D142" s="15" t="s">
        <v>27</v>
      </c>
      <c r="E142" s="14">
        <v>100000</v>
      </c>
      <c r="F142" s="5">
        <f t="shared" si="8"/>
        <v>100000</v>
      </c>
      <c r="G142" s="5">
        <v>0</v>
      </c>
      <c r="H142" s="5">
        <f t="shared" si="9"/>
        <v>100000</v>
      </c>
    </row>
    <row r="143" spans="3:8" ht="14.25">
      <c r="C143" s="1"/>
      <c r="D143" s="1" t="s">
        <v>32</v>
      </c>
      <c r="E143" s="14">
        <v>223624.51</v>
      </c>
      <c r="F143" s="5">
        <f t="shared" si="8"/>
        <v>223624.51</v>
      </c>
      <c r="G143" s="5">
        <v>0</v>
      </c>
      <c r="H143" s="5">
        <f t="shared" si="9"/>
        <v>223624.51</v>
      </c>
    </row>
    <row r="144" spans="3:8" ht="14.25">
      <c r="C144" s="1"/>
      <c r="D144" s="1" t="s">
        <v>36</v>
      </c>
      <c r="E144" s="14">
        <v>5000</v>
      </c>
      <c r="F144" s="5">
        <f t="shared" si="8"/>
        <v>5000</v>
      </c>
      <c r="G144" s="5">
        <v>0</v>
      </c>
      <c r="H144" s="5">
        <f t="shared" si="9"/>
        <v>5000</v>
      </c>
    </row>
    <row r="145" spans="3:8" ht="14.25">
      <c r="C145" s="1"/>
      <c r="D145" s="1" t="s">
        <v>39</v>
      </c>
      <c r="E145" s="14">
        <v>20000</v>
      </c>
      <c r="F145" s="5">
        <f t="shared" si="8"/>
        <v>20000</v>
      </c>
      <c r="G145" s="5">
        <v>0</v>
      </c>
      <c r="H145" s="5">
        <f t="shared" si="9"/>
        <v>20000</v>
      </c>
    </row>
    <row r="146" spans="3:8" ht="14.25">
      <c r="C146" s="1"/>
      <c r="D146" s="1" t="s">
        <v>40</v>
      </c>
      <c r="E146" s="14">
        <v>50000</v>
      </c>
      <c r="F146" s="5">
        <f t="shared" si="8"/>
        <v>50000</v>
      </c>
      <c r="G146" s="5">
        <v>0</v>
      </c>
      <c r="H146" s="5">
        <f t="shared" si="9"/>
        <v>50000</v>
      </c>
    </row>
    <row r="147" spans="3:8" ht="14.25">
      <c r="C147" s="1"/>
      <c r="D147" s="1"/>
      <c r="E147" s="14"/>
      <c r="F147" s="14"/>
      <c r="G147" s="14"/>
      <c r="H147" s="14"/>
    </row>
    <row r="148" spans="3:8" ht="15.75" thickBot="1">
      <c r="C148" s="11" t="s">
        <v>41</v>
      </c>
      <c r="D148" s="13"/>
      <c r="E148" s="8">
        <f>SUM(E140:E147)</f>
        <v>548624.51</v>
      </c>
      <c r="F148" s="8">
        <f>SUM(F140:F147)</f>
        <v>548624.51</v>
      </c>
      <c r="G148" s="8">
        <f>SUM(G140:G147)</f>
        <v>0</v>
      </c>
      <c r="H148" s="8">
        <f>SUM(H140:H147)</f>
        <v>548624.51</v>
      </c>
    </row>
    <row r="149" spans="4:8" ht="15" thickTop="1">
      <c r="D149" s="1"/>
      <c r="E149" s="14"/>
      <c r="F149" s="14"/>
      <c r="G149" s="14"/>
      <c r="H149" s="14"/>
    </row>
    <row r="150" spans="4:8" ht="14.25">
      <c r="D150" s="1"/>
      <c r="E150" s="14"/>
      <c r="F150" s="14"/>
      <c r="G150" s="14"/>
      <c r="H150" s="14"/>
    </row>
    <row r="151" spans="3:8" ht="15">
      <c r="C151" s="11" t="s">
        <v>42</v>
      </c>
      <c r="D151" s="13"/>
      <c r="E151" s="14"/>
      <c r="F151" s="14"/>
      <c r="G151" s="14"/>
      <c r="H151" s="14"/>
    </row>
    <row r="152" spans="3:8" ht="14.25">
      <c r="C152" s="1"/>
      <c r="D152" s="1" t="s">
        <v>43</v>
      </c>
      <c r="E152" s="14">
        <v>0</v>
      </c>
      <c r="F152" s="5">
        <f>+E152</f>
        <v>0</v>
      </c>
      <c r="G152" s="5">
        <v>0</v>
      </c>
      <c r="H152" s="5">
        <f>+F152-G152</f>
        <v>0</v>
      </c>
    </row>
    <row r="153" spans="5:8" ht="14.25">
      <c r="E153" s="16"/>
      <c r="F153" s="16"/>
      <c r="G153" s="16"/>
      <c r="H153" s="14"/>
    </row>
    <row r="154" spans="3:8" ht="15.75" thickBot="1">
      <c r="C154" s="11" t="s">
        <v>44</v>
      </c>
      <c r="D154" s="13"/>
      <c r="E154" s="8">
        <f>SUM(E152:E153)</f>
        <v>0</v>
      </c>
      <c r="F154" s="8">
        <f>SUM(F152:F153)</f>
        <v>0</v>
      </c>
      <c r="G154" s="8">
        <f>SUM(G152:G153)</f>
        <v>0</v>
      </c>
      <c r="H154" s="8">
        <f>SUM(H152:H153)</f>
        <v>0</v>
      </c>
    </row>
    <row r="155" spans="4:8" ht="15" thickTop="1">
      <c r="D155" s="1"/>
      <c r="E155" s="16"/>
      <c r="F155" s="16"/>
      <c r="G155" s="16"/>
      <c r="H155" s="14"/>
    </row>
    <row r="156" spans="4:8" ht="14.25">
      <c r="D156" s="1"/>
      <c r="E156" s="16"/>
      <c r="F156" s="16"/>
      <c r="G156" s="16"/>
      <c r="H156" s="14"/>
    </row>
    <row r="157" spans="4:8" ht="14.25">
      <c r="D157" s="1"/>
      <c r="E157" s="14"/>
      <c r="F157" s="14"/>
      <c r="G157" s="14"/>
      <c r="H157" s="14"/>
    </row>
    <row r="158" spans="2:8" ht="15.75" thickBot="1">
      <c r="B158" s="11" t="s">
        <v>71</v>
      </c>
      <c r="D158" s="13"/>
      <c r="E158" s="8">
        <f>+E135+E148+E154</f>
        <v>5353726.51</v>
      </c>
      <c r="F158" s="8">
        <f>+F135+F148+F154</f>
        <v>5341726.51</v>
      </c>
      <c r="G158" s="8">
        <f>+G135+G148+G154</f>
        <v>416575.18999999994</v>
      </c>
      <c r="H158" s="8">
        <f>+H135+H148+H154</f>
        <v>4925151.319999999</v>
      </c>
    </row>
    <row r="159" ht="15" thickTop="1">
      <c r="D159" s="1"/>
    </row>
    <row r="168" ht="13.5" thickBot="1"/>
    <row r="169" spans="1:8" ht="15.75">
      <c r="A169" s="17"/>
      <c r="B169" s="18"/>
      <c r="C169" s="18"/>
      <c r="D169" s="19" t="s">
        <v>58</v>
      </c>
      <c r="E169" s="19"/>
      <c r="F169" s="20"/>
      <c r="G169" s="20"/>
      <c r="H169" s="20" t="s">
        <v>62</v>
      </c>
    </row>
    <row r="170" spans="1:8" ht="16.5" thickBot="1">
      <c r="A170" s="21"/>
      <c r="B170" s="22"/>
      <c r="C170" s="22"/>
      <c r="D170" s="23" t="s">
        <v>59</v>
      </c>
      <c r="E170" s="23" t="s">
        <v>60</v>
      </c>
      <c r="F170" s="24" t="s">
        <v>0</v>
      </c>
      <c r="G170" s="24" t="s">
        <v>61</v>
      </c>
      <c r="H170" s="24" t="s">
        <v>63</v>
      </c>
    </row>
    <row r="171" spans="1:8" ht="15">
      <c r="A171" s="12" t="s">
        <v>70</v>
      </c>
      <c r="B171" s="3"/>
      <c r="D171" s="1"/>
      <c r="E171" s="1"/>
      <c r="F171" s="1"/>
      <c r="G171" s="1"/>
      <c r="H171" s="1"/>
    </row>
    <row r="172" spans="1:8" ht="15">
      <c r="A172" s="3"/>
      <c r="B172" s="11" t="s">
        <v>84</v>
      </c>
      <c r="D172" s="1"/>
      <c r="E172" s="1"/>
      <c r="F172" s="1"/>
      <c r="G172" s="1"/>
      <c r="H172" s="1"/>
    </row>
    <row r="173" spans="1:8" ht="15">
      <c r="A173" s="3"/>
      <c r="B173" s="11"/>
      <c r="C173" s="11" t="s">
        <v>1</v>
      </c>
      <c r="D173" s="1"/>
      <c r="E173" s="1"/>
      <c r="F173" s="1"/>
      <c r="G173" s="1"/>
      <c r="H173" s="1"/>
    </row>
    <row r="174" spans="3:8" ht="14.25">
      <c r="C174" s="1"/>
      <c r="D174" s="1" t="s">
        <v>2</v>
      </c>
      <c r="E174" s="14">
        <v>427752</v>
      </c>
      <c r="F174" s="5">
        <f aca="true" t="shared" si="10" ref="F174:F191">+E174</f>
        <v>427752</v>
      </c>
      <c r="G174" s="5">
        <v>27373</v>
      </c>
      <c r="H174" s="5">
        <f aca="true" t="shared" si="11" ref="H174:H191">+F174-G174</f>
        <v>400379</v>
      </c>
    </row>
    <row r="175" spans="3:8" ht="14.25">
      <c r="C175" s="1"/>
      <c r="D175" s="1" t="s">
        <v>3</v>
      </c>
      <c r="E175" s="14">
        <v>115872</v>
      </c>
      <c r="F175" s="5">
        <f t="shared" si="10"/>
        <v>115872</v>
      </c>
      <c r="G175" s="5">
        <v>4827.9</v>
      </c>
      <c r="H175" s="5">
        <f t="shared" si="11"/>
        <v>111044.1</v>
      </c>
    </row>
    <row r="176" spans="3:8" ht="14.25">
      <c r="C176" s="1"/>
      <c r="D176" s="1" t="s">
        <v>4</v>
      </c>
      <c r="E176" s="14">
        <v>0</v>
      </c>
      <c r="F176" s="5">
        <f t="shared" si="10"/>
        <v>0</v>
      </c>
      <c r="G176" s="5">
        <v>0</v>
      </c>
      <c r="H176" s="5">
        <f t="shared" si="11"/>
        <v>0</v>
      </c>
    </row>
    <row r="177" spans="3:8" ht="14.25">
      <c r="C177" s="1"/>
      <c r="D177" s="1" t="s">
        <v>5</v>
      </c>
      <c r="E177" s="14">
        <v>65234.88</v>
      </c>
      <c r="F177" s="5">
        <f t="shared" si="10"/>
        <v>65234.88</v>
      </c>
      <c r="G177" s="5">
        <v>3864.12</v>
      </c>
      <c r="H177" s="5">
        <f t="shared" si="11"/>
        <v>61370.759999999995</v>
      </c>
    </row>
    <row r="178" spans="3:8" ht="14.25">
      <c r="C178" s="1"/>
      <c r="D178" s="1" t="s">
        <v>6</v>
      </c>
      <c r="E178" s="14">
        <v>6000</v>
      </c>
      <c r="F178" s="5">
        <f t="shared" si="10"/>
        <v>6000</v>
      </c>
      <c r="G178" s="5">
        <v>296.56</v>
      </c>
      <c r="H178" s="5">
        <f t="shared" si="11"/>
        <v>5703.44</v>
      </c>
    </row>
    <row r="179" spans="3:8" ht="14.25">
      <c r="C179" s="1"/>
      <c r="D179" s="1" t="s">
        <v>7</v>
      </c>
      <c r="E179" s="14">
        <v>5175</v>
      </c>
      <c r="F179" s="5">
        <f t="shared" si="10"/>
        <v>5175</v>
      </c>
      <c r="G179" s="5">
        <v>275</v>
      </c>
      <c r="H179" s="5">
        <f t="shared" si="11"/>
        <v>4900</v>
      </c>
    </row>
    <row r="180" spans="3:8" ht="14.25">
      <c r="C180" s="1"/>
      <c r="D180" s="1" t="s">
        <v>8</v>
      </c>
      <c r="E180" s="14">
        <v>6000</v>
      </c>
      <c r="F180" s="5">
        <f t="shared" si="10"/>
        <v>6000</v>
      </c>
      <c r="G180" s="5">
        <v>224.2</v>
      </c>
      <c r="H180" s="5">
        <f t="shared" si="11"/>
        <v>5775.8</v>
      </c>
    </row>
    <row r="181" spans="3:8" ht="14.25">
      <c r="C181" s="1"/>
      <c r="D181" s="1" t="s">
        <v>50</v>
      </c>
      <c r="E181" s="14">
        <v>26556</v>
      </c>
      <c r="F181" s="5">
        <f t="shared" si="10"/>
        <v>26556</v>
      </c>
      <c r="G181" s="5">
        <v>2508</v>
      </c>
      <c r="H181" s="5">
        <f t="shared" si="11"/>
        <v>24048</v>
      </c>
    </row>
    <row r="182" spans="3:8" ht="14.25">
      <c r="C182" s="1"/>
      <c r="D182" s="1" t="s">
        <v>67</v>
      </c>
      <c r="E182" s="14">
        <v>26556</v>
      </c>
      <c r="F182" s="5">
        <f t="shared" si="10"/>
        <v>26556</v>
      </c>
      <c r="G182" s="5">
        <v>2508</v>
      </c>
      <c r="H182" s="5">
        <f t="shared" si="11"/>
        <v>24048</v>
      </c>
    </row>
    <row r="183" spans="3:8" ht="14.25">
      <c r="C183" s="1"/>
      <c r="D183" s="1" t="s">
        <v>10</v>
      </c>
      <c r="E183" s="14">
        <v>24000</v>
      </c>
      <c r="F183" s="5">
        <f t="shared" si="10"/>
        <v>24000</v>
      </c>
      <c r="G183" s="5">
        <v>1000</v>
      </c>
      <c r="H183" s="5">
        <f t="shared" si="11"/>
        <v>23000</v>
      </c>
    </row>
    <row r="184" spans="3:8" ht="14.25">
      <c r="C184" s="1"/>
      <c r="D184" s="1" t="s">
        <v>11</v>
      </c>
      <c r="E184" s="14">
        <v>30000</v>
      </c>
      <c r="F184" s="5">
        <f t="shared" si="10"/>
        <v>30000</v>
      </c>
      <c r="G184" s="5">
        <v>1500</v>
      </c>
      <c r="H184" s="5">
        <f t="shared" si="11"/>
        <v>28500</v>
      </c>
    </row>
    <row r="185" spans="3:8" ht="14.25">
      <c r="C185" s="1"/>
      <c r="D185" s="1" t="s">
        <v>12</v>
      </c>
      <c r="E185" s="14">
        <v>45302</v>
      </c>
      <c r="F185" s="5">
        <f t="shared" si="10"/>
        <v>45302</v>
      </c>
      <c r="G185" s="5">
        <v>0</v>
      </c>
      <c r="H185" s="5">
        <f t="shared" si="11"/>
        <v>45302</v>
      </c>
    </row>
    <row r="186" spans="3:8" ht="14.25">
      <c r="C186" s="1"/>
      <c r="D186" s="1" t="s">
        <v>13</v>
      </c>
      <c r="E186" s="14">
        <v>25000</v>
      </c>
      <c r="F186" s="5">
        <f t="shared" si="10"/>
        <v>25000</v>
      </c>
      <c r="G186" s="5">
        <v>0</v>
      </c>
      <c r="H186" s="5">
        <f t="shared" si="11"/>
        <v>25000</v>
      </c>
    </row>
    <row r="187" spans="3:8" ht="14.25">
      <c r="C187" s="1"/>
      <c r="D187" s="1" t="s">
        <v>14</v>
      </c>
      <c r="E187" s="14">
        <v>7500</v>
      </c>
      <c r="F187" s="5">
        <f t="shared" si="10"/>
        <v>7500</v>
      </c>
      <c r="G187" s="5">
        <v>0</v>
      </c>
      <c r="H187" s="5">
        <f t="shared" si="11"/>
        <v>7500</v>
      </c>
    </row>
    <row r="188" spans="3:8" ht="14.25">
      <c r="C188" s="1"/>
      <c r="D188" s="1" t="s">
        <v>15</v>
      </c>
      <c r="E188" s="14">
        <v>7592</v>
      </c>
      <c r="F188" s="5">
        <f t="shared" si="10"/>
        <v>7592</v>
      </c>
      <c r="G188" s="5">
        <v>0</v>
      </c>
      <c r="H188" s="5">
        <f t="shared" si="11"/>
        <v>7592</v>
      </c>
    </row>
    <row r="189" spans="3:8" ht="14.25">
      <c r="C189" s="1"/>
      <c r="D189" s="1" t="s">
        <v>16</v>
      </c>
      <c r="E189" s="14">
        <v>10000</v>
      </c>
      <c r="F189" s="5">
        <f t="shared" si="10"/>
        <v>10000</v>
      </c>
      <c r="G189" s="5">
        <v>0</v>
      </c>
      <c r="H189" s="5">
        <f t="shared" si="11"/>
        <v>10000</v>
      </c>
    </row>
    <row r="190" spans="3:8" ht="14.25">
      <c r="C190" s="1"/>
      <c r="D190" s="1" t="s">
        <v>17</v>
      </c>
      <c r="E190" s="14">
        <v>20000</v>
      </c>
      <c r="F190" s="5">
        <f t="shared" si="10"/>
        <v>20000</v>
      </c>
      <c r="G190" s="5">
        <v>12000</v>
      </c>
      <c r="H190" s="5">
        <f t="shared" si="11"/>
        <v>8000</v>
      </c>
    </row>
    <row r="191" spans="3:8" ht="14.25">
      <c r="C191" s="1"/>
      <c r="D191" s="1" t="s">
        <v>135</v>
      </c>
      <c r="E191" s="14">
        <v>6000</v>
      </c>
      <c r="F191" s="5">
        <f t="shared" si="10"/>
        <v>6000</v>
      </c>
      <c r="G191" s="5">
        <v>0</v>
      </c>
      <c r="H191" s="5">
        <f t="shared" si="11"/>
        <v>6000</v>
      </c>
    </row>
    <row r="192" spans="3:8" ht="14.25">
      <c r="C192" s="1"/>
      <c r="D192" s="1"/>
      <c r="E192" s="14"/>
      <c r="F192" s="14"/>
      <c r="G192" s="14"/>
      <c r="H192" s="14"/>
    </row>
    <row r="193" spans="3:8" ht="15.75" thickBot="1">
      <c r="C193" s="11" t="s">
        <v>19</v>
      </c>
      <c r="D193" s="13"/>
      <c r="E193" s="8">
        <f>SUM(E174:E191)</f>
        <v>854539.88</v>
      </c>
      <c r="F193" s="8">
        <f>SUM(F174:F191)</f>
        <v>854539.88</v>
      </c>
      <c r="G193" s="8">
        <f>SUM(G174:G191)</f>
        <v>56376.78</v>
      </c>
      <c r="H193" s="8">
        <f>SUM(H174:H191)</f>
        <v>798163.1</v>
      </c>
    </row>
    <row r="194" spans="4:8" ht="15" thickTop="1">
      <c r="D194" s="1"/>
      <c r="E194" s="14"/>
      <c r="F194" s="14"/>
      <c r="G194" s="14"/>
      <c r="H194" s="14"/>
    </row>
    <row r="195" spans="4:8" ht="14.25">
      <c r="D195" s="1"/>
      <c r="E195" s="14"/>
      <c r="F195" s="14"/>
      <c r="G195" s="14"/>
      <c r="H195" s="14"/>
    </row>
    <row r="196" spans="3:8" ht="15">
      <c r="C196" s="11" t="s">
        <v>20</v>
      </c>
      <c r="D196" s="13"/>
      <c r="E196" s="14"/>
      <c r="F196" s="14"/>
      <c r="G196" s="14"/>
      <c r="H196" s="14"/>
    </row>
    <row r="197" spans="3:8" ht="15">
      <c r="C197" s="11" t="s">
        <v>21</v>
      </c>
      <c r="D197" s="13"/>
      <c r="E197" s="14"/>
      <c r="F197" s="14"/>
      <c r="G197" s="14"/>
      <c r="H197" s="14"/>
    </row>
    <row r="198" spans="3:8" ht="14.25">
      <c r="C198" s="1"/>
      <c r="D198" s="1" t="s">
        <v>22</v>
      </c>
      <c r="E198" s="14">
        <v>15000</v>
      </c>
      <c r="F198" s="5">
        <f>+E198</f>
        <v>15000</v>
      </c>
      <c r="G198" s="5">
        <v>0</v>
      </c>
      <c r="H198" s="5">
        <f>+F198-G198</f>
        <v>15000</v>
      </c>
    </row>
    <row r="199" spans="3:8" ht="14.25">
      <c r="C199" s="1"/>
      <c r="D199" s="1" t="s">
        <v>23</v>
      </c>
      <c r="E199" s="14">
        <v>8000</v>
      </c>
      <c r="F199" s="5">
        <f>+E199</f>
        <v>8000</v>
      </c>
      <c r="G199" s="5">
        <v>0</v>
      </c>
      <c r="H199" s="5">
        <f>+F199-G199</f>
        <v>8000</v>
      </c>
    </row>
    <row r="200" spans="3:8" ht="14.25">
      <c r="C200" s="1"/>
      <c r="D200" s="15" t="s">
        <v>27</v>
      </c>
      <c r="E200" s="14">
        <v>30000</v>
      </c>
      <c r="F200" s="5">
        <f>+E200</f>
        <v>30000</v>
      </c>
      <c r="G200" s="5">
        <v>0</v>
      </c>
      <c r="H200" s="5">
        <f>+F200-G200</f>
        <v>30000</v>
      </c>
    </row>
    <row r="201" spans="3:8" ht="14.25">
      <c r="C201" s="1"/>
      <c r="D201" s="1" t="s">
        <v>32</v>
      </c>
      <c r="E201" s="14">
        <v>15000</v>
      </c>
      <c r="F201" s="5">
        <f>+E201</f>
        <v>15000</v>
      </c>
      <c r="G201" s="5">
        <v>0</v>
      </c>
      <c r="H201" s="5">
        <f>+F201-G201</f>
        <v>15000</v>
      </c>
    </row>
    <row r="202" spans="3:8" ht="14.25">
      <c r="C202" s="1"/>
      <c r="D202" s="1" t="s">
        <v>39</v>
      </c>
      <c r="E202" s="14">
        <v>10000</v>
      </c>
      <c r="F202" s="5">
        <f>+E202</f>
        <v>10000</v>
      </c>
      <c r="G202" s="5">
        <v>0</v>
      </c>
      <c r="H202" s="5">
        <f>+F202-G202</f>
        <v>10000</v>
      </c>
    </row>
    <row r="203" spans="3:8" ht="14.25">
      <c r="C203" s="1"/>
      <c r="D203" s="1"/>
      <c r="E203" s="14"/>
      <c r="F203" s="14"/>
      <c r="G203" s="14"/>
      <c r="H203" s="14"/>
    </row>
    <row r="204" spans="3:8" ht="15.75" thickBot="1">
      <c r="C204" s="11" t="s">
        <v>41</v>
      </c>
      <c r="D204" s="13"/>
      <c r="E204" s="8">
        <f>SUM(E198:E203)</f>
        <v>78000</v>
      </c>
      <c r="F204" s="8">
        <f>SUM(F198:F203)</f>
        <v>78000</v>
      </c>
      <c r="G204" s="8">
        <f>SUM(G198:G203)</f>
        <v>0</v>
      </c>
      <c r="H204" s="8">
        <f>SUM(H198:H203)</f>
        <v>78000</v>
      </c>
    </row>
    <row r="205" spans="4:8" ht="15" thickTop="1">
      <c r="D205" s="1"/>
      <c r="E205" s="14"/>
      <c r="F205" s="14"/>
      <c r="G205" s="14"/>
      <c r="H205" s="14"/>
    </row>
    <row r="206" spans="4:8" ht="14.25">
      <c r="D206" s="1"/>
      <c r="E206" s="14"/>
      <c r="F206" s="14"/>
      <c r="G206" s="14"/>
      <c r="H206" s="14"/>
    </row>
    <row r="207" spans="3:8" ht="15">
      <c r="C207" s="11" t="s">
        <v>42</v>
      </c>
      <c r="D207" s="13"/>
      <c r="E207" s="14"/>
      <c r="F207" s="14"/>
      <c r="G207" s="14"/>
      <c r="H207" s="14"/>
    </row>
    <row r="208" spans="3:8" ht="14.25">
      <c r="C208" s="1"/>
      <c r="D208" s="1" t="s">
        <v>43</v>
      </c>
      <c r="E208" s="14">
        <v>0</v>
      </c>
      <c r="F208" s="5">
        <f>+E208</f>
        <v>0</v>
      </c>
      <c r="G208" s="5">
        <v>0</v>
      </c>
      <c r="H208" s="5">
        <f>+F208-G208</f>
        <v>0</v>
      </c>
    </row>
    <row r="209" spans="5:8" ht="14.25">
      <c r="E209" s="16"/>
      <c r="F209" s="16"/>
      <c r="G209" s="16"/>
      <c r="H209" s="14"/>
    </row>
    <row r="210" spans="3:8" ht="15.75" thickBot="1">
      <c r="C210" s="11" t="s">
        <v>44</v>
      </c>
      <c r="D210" s="13"/>
      <c r="E210" s="8">
        <f>SUM(E208:E209)</f>
        <v>0</v>
      </c>
      <c r="F210" s="8">
        <f>SUM(F208:F209)</f>
        <v>0</v>
      </c>
      <c r="G210" s="8">
        <f>SUM(G208:G209)</f>
        <v>0</v>
      </c>
      <c r="H210" s="8">
        <f>SUM(H208:H209)</f>
        <v>0</v>
      </c>
    </row>
    <row r="211" spans="4:8" ht="15.75" thickTop="1">
      <c r="D211" s="13"/>
      <c r="E211" s="16"/>
      <c r="F211" s="16"/>
      <c r="G211" s="16"/>
      <c r="H211" s="16"/>
    </row>
    <row r="212" spans="4:8" ht="15">
      <c r="D212" s="13"/>
      <c r="E212" s="16"/>
      <c r="F212" s="16"/>
      <c r="G212" s="16"/>
      <c r="H212" s="16"/>
    </row>
    <row r="213" spans="4:8" ht="14.25">
      <c r="D213" s="1"/>
      <c r="E213" s="16"/>
      <c r="F213" s="16"/>
      <c r="G213" s="16"/>
      <c r="H213" s="14"/>
    </row>
    <row r="214" spans="2:8" ht="15.75" thickBot="1">
      <c r="B214" s="11" t="s">
        <v>72</v>
      </c>
      <c r="D214" s="13"/>
      <c r="E214" s="8">
        <f>+E193+E204+E210</f>
        <v>932539.88</v>
      </c>
      <c r="F214" s="8">
        <f>+F193+F204+F210</f>
        <v>932539.88</v>
      </c>
      <c r="G214" s="8">
        <f>+G193+G204+G210</f>
        <v>56376.78</v>
      </c>
      <c r="H214" s="8">
        <f>+H193+H204+H210</f>
        <v>876163.1</v>
      </c>
    </row>
    <row r="215" ht="15" thickTop="1">
      <c r="D215" s="1"/>
    </row>
    <row r="224" ht="13.5" thickBot="1"/>
    <row r="225" spans="1:8" ht="15.75">
      <c r="A225" s="17"/>
      <c r="B225" s="18"/>
      <c r="C225" s="18"/>
      <c r="D225" s="19" t="s">
        <v>58</v>
      </c>
      <c r="E225" s="19"/>
      <c r="F225" s="20"/>
      <c r="G225" s="20"/>
      <c r="H225" s="20" t="s">
        <v>62</v>
      </c>
    </row>
    <row r="226" spans="1:8" ht="16.5" thickBot="1">
      <c r="A226" s="21"/>
      <c r="B226" s="22"/>
      <c r="C226" s="22"/>
      <c r="D226" s="23" t="s">
        <v>59</v>
      </c>
      <c r="E226" s="23" t="s">
        <v>60</v>
      </c>
      <c r="F226" s="24" t="s">
        <v>0</v>
      </c>
      <c r="G226" s="24" t="s">
        <v>61</v>
      </c>
      <c r="H226" s="24" t="s">
        <v>63</v>
      </c>
    </row>
    <row r="227" spans="1:8" ht="15">
      <c r="A227" s="12" t="s">
        <v>73</v>
      </c>
      <c r="B227" s="3"/>
      <c r="D227" s="1"/>
      <c r="E227" s="1"/>
      <c r="F227" s="1"/>
      <c r="G227" s="1"/>
      <c r="H227" s="1"/>
    </row>
    <row r="228" spans="1:8" ht="15">
      <c r="A228" s="3"/>
      <c r="B228" s="11" t="s">
        <v>85</v>
      </c>
      <c r="D228" s="1"/>
      <c r="E228" s="1"/>
      <c r="F228" s="1"/>
      <c r="G228" s="1"/>
      <c r="H228" s="1"/>
    </row>
    <row r="229" spans="1:8" ht="15">
      <c r="A229" s="3"/>
      <c r="B229" s="11"/>
      <c r="C229" s="11" t="s">
        <v>1</v>
      </c>
      <c r="D229" s="1"/>
      <c r="E229" s="1"/>
      <c r="F229" s="1"/>
      <c r="G229" s="1"/>
      <c r="H229" s="1"/>
    </row>
    <row r="230" spans="4:8" ht="14.25">
      <c r="D230" s="1" t="s">
        <v>2</v>
      </c>
      <c r="E230" s="14">
        <v>558048</v>
      </c>
      <c r="F230" s="5">
        <f aca="true" t="shared" si="12" ref="F230:F247">+E230</f>
        <v>558048</v>
      </c>
      <c r="G230" s="5">
        <v>31005</v>
      </c>
      <c r="H230" s="5">
        <f aca="true" t="shared" si="13" ref="H230:H247">+F230-G230</f>
        <v>527043</v>
      </c>
    </row>
    <row r="231" spans="4:8" ht="14.25">
      <c r="D231" s="1" t="s">
        <v>3</v>
      </c>
      <c r="E231" s="14">
        <v>57936</v>
      </c>
      <c r="F231" s="5">
        <f t="shared" si="12"/>
        <v>57936</v>
      </c>
      <c r="G231" s="5">
        <v>4827.9</v>
      </c>
      <c r="H231" s="5">
        <f t="shared" si="13"/>
        <v>53108.1</v>
      </c>
    </row>
    <row r="232" spans="4:8" ht="14.25">
      <c r="D232" s="1" t="s">
        <v>4</v>
      </c>
      <c r="E232" s="14">
        <v>0</v>
      </c>
      <c r="F232" s="5">
        <f t="shared" si="12"/>
        <v>0</v>
      </c>
      <c r="G232" s="5">
        <v>0</v>
      </c>
      <c r="H232" s="5">
        <f t="shared" si="13"/>
        <v>0</v>
      </c>
    </row>
    <row r="233" spans="4:8" ht="14.25">
      <c r="D233" s="1" t="s">
        <v>5</v>
      </c>
      <c r="E233" s="14">
        <v>73918.08</v>
      </c>
      <c r="F233" s="5">
        <f t="shared" si="12"/>
        <v>73918.08</v>
      </c>
      <c r="G233" s="5">
        <v>4299.96</v>
      </c>
      <c r="H233" s="5">
        <f t="shared" si="13"/>
        <v>69618.12</v>
      </c>
    </row>
    <row r="234" spans="4:8" ht="14.25">
      <c r="D234" s="1" t="s">
        <v>6</v>
      </c>
      <c r="E234" s="14">
        <v>6000</v>
      </c>
      <c r="F234" s="5">
        <f t="shared" si="12"/>
        <v>6000</v>
      </c>
      <c r="G234" s="5">
        <v>296.56</v>
      </c>
      <c r="H234" s="5">
        <f t="shared" si="13"/>
        <v>5703.44</v>
      </c>
    </row>
    <row r="235" spans="4:8" ht="14.25">
      <c r="D235" s="1" t="s">
        <v>7</v>
      </c>
      <c r="E235" s="14">
        <v>6045</v>
      </c>
      <c r="F235" s="5">
        <f t="shared" si="12"/>
        <v>6045</v>
      </c>
      <c r="G235" s="5">
        <v>306.25</v>
      </c>
      <c r="H235" s="5">
        <f t="shared" si="13"/>
        <v>5738.75</v>
      </c>
    </row>
    <row r="236" spans="4:8" ht="14.25">
      <c r="D236" s="1" t="s">
        <v>8</v>
      </c>
      <c r="E236" s="14">
        <v>6000</v>
      </c>
      <c r="F236" s="5">
        <f t="shared" si="12"/>
        <v>6000</v>
      </c>
      <c r="G236" s="5">
        <v>248.28</v>
      </c>
      <c r="H236" s="5">
        <f t="shared" si="13"/>
        <v>5751.72</v>
      </c>
    </row>
    <row r="237" spans="4:8" ht="14.25">
      <c r="D237" s="1" t="s">
        <v>50</v>
      </c>
      <c r="E237" s="14">
        <v>26556</v>
      </c>
      <c r="F237" s="5">
        <f t="shared" si="12"/>
        <v>26556</v>
      </c>
      <c r="G237" s="5">
        <v>2508</v>
      </c>
      <c r="H237" s="5">
        <f t="shared" si="13"/>
        <v>24048</v>
      </c>
    </row>
    <row r="238" spans="4:8" ht="14.25">
      <c r="D238" s="1" t="s">
        <v>67</v>
      </c>
      <c r="E238" s="14">
        <v>26556</v>
      </c>
      <c r="F238" s="5">
        <f t="shared" si="12"/>
        <v>26556</v>
      </c>
      <c r="G238" s="5">
        <v>2508</v>
      </c>
      <c r="H238" s="5">
        <f t="shared" si="13"/>
        <v>24048</v>
      </c>
    </row>
    <row r="239" spans="4:8" ht="14.25">
      <c r="D239" s="1" t="s">
        <v>10</v>
      </c>
      <c r="E239" s="14">
        <v>24000</v>
      </c>
      <c r="F239" s="5">
        <f t="shared" si="12"/>
        <v>24000</v>
      </c>
      <c r="G239" s="5">
        <v>1000</v>
      </c>
      <c r="H239" s="5">
        <f t="shared" si="13"/>
        <v>23000</v>
      </c>
    </row>
    <row r="240" spans="4:8" ht="14.25">
      <c r="D240" s="1" t="s">
        <v>11</v>
      </c>
      <c r="E240" s="14">
        <v>30000</v>
      </c>
      <c r="F240" s="5">
        <f t="shared" si="12"/>
        <v>30000</v>
      </c>
      <c r="G240" s="5">
        <v>1500</v>
      </c>
      <c r="H240" s="5">
        <f t="shared" si="13"/>
        <v>28500</v>
      </c>
    </row>
    <row r="241" spans="4:8" ht="14.25">
      <c r="D241" s="1" t="s">
        <v>12</v>
      </c>
      <c r="E241" s="14">
        <v>51332</v>
      </c>
      <c r="F241" s="5">
        <f t="shared" si="12"/>
        <v>51332</v>
      </c>
      <c r="G241" s="5">
        <v>0</v>
      </c>
      <c r="H241" s="5">
        <f t="shared" si="13"/>
        <v>51332</v>
      </c>
    </row>
    <row r="242" spans="4:8" ht="14.25">
      <c r="D242" s="1" t="s">
        <v>13</v>
      </c>
      <c r="E242" s="14">
        <v>25000</v>
      </c>
      <c r="F242" s="5">
        <f t="shared" si="12"/>
        <v>25000</v>
      </c>
      <c r="G242" s="5">
        <v>0</v>
      </c>
      <c r="H242" s="5">
        <f t="shared" si="13"/>
        <v>25000</v>
      </c>
    </row>
    <row r="243" spans="4:8" ht="14.25">
      <c r="D243" s="1" t="s">
        <v>14</v>
      </c>
      <c r="E243" s="14">
        <v>0</v>
      </c>
      <c r="F243" s="5">
        <f t="shared" si="12"/>
        <v>0</v>
      </c>
      <c r="G243" s="5">
        <v>0</v>
      </c>
      <c r="H243" s="5">
        <f t="shared" si="13"/>
        <v>0</v>
      </c>
    </row>
    <row r="244" spans="4:8" ht="14.25">
      <c r="D244" s="1" t="s">
        <v>15</v>
      </c>
      <c r="E244" s="14">
        <v>0</v>
      </c>
      <c r="F244" s="5">
        <f t="shared" si="12"/>
        <v>0</v>
      </c>
      <c r="G244" s="5">
        <v>0</v>
      </c>
      <c r="H244" s="5">
        <f t="shared" si="13"/>
        <v>0</v>
      </c>
    </row>
    <row r="245" spans="4:8" ht="14.25">
      <c r="D245" s="1" t="s">
        <v>16</v>
      </c>
      <c r="E245" s="14">
        <v>10000</v>
      </c>
      <c r="F245" s="5">
        <f t="shared" si="12"/>
        <v>10000</v>
      </c>
      <c r="G245" s="5">
        <v>0</v>
      </c>
      <c r="H245" s="5">
        <f t="shared" si="13"/>
        <v>10000</v>
      </c>
    </row>
    <row r="246" spans="4:8" ht="14.25">
      <c r="D246" s="1" t="s">
        <v>17</v>
      </c>
      <c r="E246" s="14">
        <v>20000</v>
      </c>
      <c r="F246" s="5">
        <f t="shared" si="12"/>
        <v>20000</v>
      </c>
      <c r="G246" s="5">
        <v>12000</v>
      </c>
      <c r="H246" s="5">
        <f t="shared" si="13"/>
        <v>8000</v>
      </c>
    </row>
    <row r="247" spans="4:8" ht="14.25">
      <c r="D247" s="1" t="s">
        <v>135</v>
      </c>
      <c r="E247" s="14">
        <v>3000</v>
      </c>
      <c r="F247" s="5">
        <f t="shared" si="12"/>
        <v>3000</v>
      </c>
      <c r="G247" s="5">
        <v>0</v>
      </c>
      <c r="H247" s="5">
        <f t="shared" si="13"/>
        <v>3000</v>
      </c>
    </row>
    <row r="248" spans="4:8" ht="14.25">
      <c r="D248" s="1"/>
      <c r="E248" s="14"/>
      <c r="F248" s="14"/>
      <c r="G248" s="14"/>
      <c r="H248" s="14"/>
    </row>
    <row r="249" spans="3:8" ht="15.75" thickBot="1">
      <c r="C249" s="11" t="s">
        <v>19</v>
      </c>
      <c r="D249" s="13"/>
      <c r="E249" s="8">
        <f>SUM(E230:E247)</f>
        <v>924391.08</v>
      </c>
      <c r="F249" s="8">
        <f>SUM(F230:F247)</f>
        <v>924391.08</v>
      </c>
      <c r="G249" s="8">
        <f>SUM(G230:G247)</f>
        <v>60499.95</v>
      </c>
      <c r="H249" s="8">
        <f>SUM(H230:H247)</f>
        <v>863891.1299999999</v>
      </c>
    </row>
    <row r="250" spans="4:8" ht="15" thickTop="1">
      <c r="D250" s="1"/>
      <c r="E250" s="14"/>
      <c r="F250" s="14"/>
      <c r="G250" s="14"/>
      <c r="H250" s="14"/>
    </row>
    <row r="251" spans="4:8" ht="14.25">
      <c r="D251" s="1"/>
      <c r="E251" s="14"/>
      <c r="F251" s="14"/>
      <c r="G251" s="14"/>
      <c r="H251" s="14"/>
    </row>
    <row r="252" spans="3:8" ht="15">
      <c r="C252" s="11" t="s">
        <v>20</v>
      </c>
      <c r="D252" s="13"/>
      <c r="E252" s="14"/>
      <c r="F252" s="14"/>
      <c r="G252" s="14"/>
      <c r="H252" s="14"/>
    </row>
    <row r="253" spans="3:8" ht="15">
      <c r="C253" s="11" t="s">
        <v>21</v>
      </c>
      <c r="D253" s="13"/>
      <c r="E253" s="14"/>
      <c r="F253" s="14"/>
      <c r="G253" s="14"/>
      <c r="H253" s="14"/>
    </row>
    <row r="254" spans="4:8" ht="14.25">
      <c r="D254" s="1" t="s">
        <v>22</v>
      </c>
      <c r="E254" s="14">
        <v>10000</v>
      </c>
      <c r="F254" s="5">
        <f aca="true" t="shared" si="14" ref="F254:F259">+E254</f>
        <v>10000</v>
      </c>
      <c r="G254" s="5">
        <v>0</v>
      </c>
      <c r="H254" s="5">
        <f aca="true" t="shared" si="15" ref="H254:H259">+F254-G254</f>
        <v>10000</v>
      </c>
    </row>
    <row r="255" spans="4:8" ht="14.25">
      <c r="D255" s="1" t="s">
        <v>23</v>
      </c>
      <c r="E255" s="14">
        <v>15000</v>
      </c>
      <c r="F255" s="5">
        <f t="shared" si="14"/>
        <v>15000</v>
      </c>
      <c r="G255" s="5">
        <v>0</v>
      </c>
      <c r="H255" s="5">
        <f t="shared" si="15"/>
        <v>15000</v>
      </c>
    </row>
    <row r="256" spans="4:8" ht="14.25">
      <c r="D256" s="15" t="s">
        <v>27</v>
      </c>
      <c r="E256" s="14">
        <v>40000</v>
      </c>
      <c r="F256" s="5">
        <f t="shared" si="14"/>
        <v>40000</v>
      </c>
      <c r="G256" s="5">
        <v>0</v>
      </c>
      <c r="H256" s="5">
        <f t="shared" si="15"/>
        <v>40000</v>
      </c>
    </row>
    <row r="257" spans="4:8" ht="14.25">
      <c r="D257" s="1" t="s">
        <v>32</v>
      </c>
      <c r="E257" s="14">
        <v>10000</v>
      </c>
      <c r="F257" s="5">
        <f t="shared" si="14"/>
        <v>10000</v>
      </c>
      <c r="G257" s="5">
        <v>0</v>
      </c>
      <c r="H257" s="5">
        <f t="shared" si="15"/>
        <v>10000</v>
      </c>
    </row>
    <row r="258" spans="4:8" ht="14.25">
      <c r="D258" s="1" t="s">
        <v>39</v>
      </c>
      <c r="E258" s="14">
        <v>10000</v>
      </c>
      <c r="F258" s="5">
        <f t="shared" si="14"/>
        <v>10000</v>
      </c>
      <c r="G258" s="5">
        <v>0</v>
      </c>
      <c r="H258" s="5">
        <f t="shared" si="15"/>
        <v>10000</v>
      </c>
    </row>
    <row r="259" spans="4:8" ht="14.25">
      <c r="D259" s="1" t="s">
        <v>154</v>
      </c>
      <c r="E259" s="14">
        <v>10000</v>
      </c>
      <c r="F259" s="5">
        <f t="shared" si="14"/>
        <v>10000</v>
      </c>
      <c r="G259" s="5">
        <v>0</v>
      </c>
      <c r="H259" s="5">
        <f t="shared" si="15"/>
        <v>10000</v>
      </c>
    </row>
    <row r="260" spans="4:8" ht="14.25">
      <c r="D260" s="1"/>
      <c r="E260" s="14"/>
      <c r="F260" s="14"/>
      <c r="G260" s="14"/>
      <c r="H260" s="14"/>
    </row>
    <row r="261" spans="3:8" ht="15.75" thickBot="1">
      <c r="C261" s="11" t="s">
        <v>41</v>
      </c>
      <c r="D261" s="13"/>
      <c r="E261" s="8">
        <f>SUM(E254:E260)</f>
        <v>95000</v>
      </c>
      <c r="F261" s="8">
        <f>SUM(F254:F260)</f>
        <v>95000</v>
      </c>
      <c r="G261" s="8">
        <f>SUM(G254:G260)</f>
        <v>0</v>
      </c>
      <c r="H261" s="8">
        <f>SUM(H254:H260)</f>
        <v>95000</v>
      </c>
    </row>
    <row r="262" spans="4:8" ht="15" thickTop="1">
      <c r="D262" s="1"/>
      <c r="E262" s="14"/>
      <c r="F262" s="14"/>
      <c r="G262" s="14"/>
      <c r="H262" s="14"/>
    </row>
    <row r="263" spans="4:8" ht="14.25">
      <c r="D263" s="1"/>
      <c r="E263" s="14"/>
      <c r="F263" s="14"/>
      <c r="G263" s="14"/>
      <c r="H263" s="14"/>
    </row>
    <row r="264" spans="3:8" ht="15">
      <c r="C264" s="11" t="s">
        <v>42</v>
      </c>
      <c r="D264" s="13"/>
      <c r="E264" s="14"/>
      <c r="F264" s="14"/>
      <c r="G264" s="14"/>
      <c r="H264" s="14"/>
    </row>
    <row r="265" spans="3:8" ht="14.25">
      <c r="C265" s="1"/>
      <c r="D265" s="1" t="s">
        <v>43</v>
      </c>
      <c r="E265" s="14">
        <v>0</v>
      </c>
      <c r="F265" s="5">
        <f>+E265</f>
        <v>0</v>
      </c>
      <c r="G265" s="5">
        <f>+F265/4</f>
        <v>0</v>
      </c>
      <c r="H265" s="5">
        <v>0</v>
      </c>
    </row>
    <row r="266" spans="5:8" ht="14.25">
      <c r="E266" s="16"/>
      <c r="F266" s="16"/>
      <c r="G266" s="16"/>
      <c r="H266" s="14"/>
    </row>
    <row r="267" spans="3:8" ht="15">
      <c r="C267" s="11" t="s">
        <v>44</v>
      </c>
      <c r="D267" s="13"/>
      <c r="E267" s="16">
        <f>SUM(E265:E266)</f>
        <v>0</v>
      </c>
      <c r="F267" s="16">
        <f>SUM(F265:F266)</f>
        <v>0</v>
      </c>
      <c r="G267" s="16">
        <f>SUM(G265:G266)</f>
        <v>0</v>
      </c>
      <c r="H267" s="16">
        <f>SUM(H265:H266)</f>
        <v>0</v>
      </c>
    </row>
    <row r="268" spans="4:8" ht="14.25">
      <c r="D268" s="1"/>
      <c r="E268" s="16"/>
      <c r="F268" s="16"/>
      <c r="G268" s="16"/>
      <c r="H268" s="14"/>
    </row>
    <row r="269" spans="4:8" ht="14.25">
      <c r="D269" s="1"/>
      <c r="E269" s="16"/>
      <c r="F269" s="16"/>
      <c r="G269" s="16"/>
      <c r="H269" s="14"/>
    </row>
    <row r="270" spans="2:8" ht="15.75" thickBot="1">
      <c r="B270" s="11" t="s">
        <v>74</v>
      </c>
      <c r="D270" s="13"/>
      <c r="E270" s="8">
        <f>+E249+E261+E267</f>
        <v>1019391.08</v>
      </c>
      <c r="F270" s="8">
        <f>+F249+F261+F267</f>
        <v>1019391.08</v>
      </c>
      <c r="G270" s="8">
        <f>+G249+G261+G267</f>
        <v>60499.95</v>
      </c>
      <c r="H270" s="8">
        <f>+H249+H261+H267</f>
        <v>958891.1299999999</v>
      </c>
    </row>
    <row r="271" ht="15" thickTop="1">
      <c r="D271" s="1"/>
    </row>
    <row r="280" ht="13.5" thickBot="1"/>
    <row r="281" spans="1:8" ht="15.75">
      <c r="A281" s="17"/>
      <c r="B281" s="18"/>
      <c r="C281" s="18"/>
      <c r="D281" s="19" t="s">
        <v>58</v>
      </c>
      <c r="E281" s="19"/>
      <c r="F281" s="20"/>
      <c r="G281" s="20"/>
      <c r="H281" s="20" t="s">
        <v>62</v>
      </c>
    </row>
    <row r="282" spans="1:8" ht="16.5" thickBot="1">
      <c r="A282" s="21"/>
      <c r="B282" s="22"/>
      <c r="C282" s="22"/>
      <c r="D282" s="23" t="s">
        <v>59</v>
      </c>
      <c r="E282" s="23" t="s">
        <v>60</v>
      </c>
      <c r="F282" s="24" t="s">
        <v>0</v>
      </c>
      <c r="G282" s="24" t="s">
        <v>61</v>
      </c>
      <c r="H282" s="24" t="s">
        <v>63</v>
      </c>
    </row>
    <row r="283" spans="1:8" ht="15">
      <c r="A283" s="12" t="s">
        <v>75</v>
      </c>
      <c r="B283" s="3"/>
      <c r="D283" s="1"/>
      <c r="E283" s="1"/>
      <c r="F283" s="1"/>
      <c r="G283" s="1"/>
      <c r="H283" s="1"/>
    </row>
    <row r="284" spans="1:8" ht="15">
      <c r="A284" s="3"/>
      <c r="B284" s="11" t="s">
        <v>76</v>
      </c>
      <c r="D284" s="1"/>
      <c r="E284" s="1"/>
      <c r="F284" s="1"/>
      <c r="G284" s="1"/>
      <c r="H284" s="1"/>
    </row>
    <row r="285" spans="1:8" ht="15">
      <c r="A285" s="3"/>
      <c r="B285" s="11"/>
      <c r="C285" s="11" t="s">
        <v>1</v>
      </c>
      <c r="D285" s="1"/>
      <c r="E285" s="1"/>
      <c r="F285" s="1"/>
      <c r="G285" s="1"/>
      <c r="H285" s="1"/>
    </row>
    <row r="286" spans="4:8" ht="14.25">
      <c r="D286" s="1" t="s">
        <v>2</v>
      </c>
      <c r="E286" s="14">
        <v>323736</v>
      </c>
      <c r="F286" s="5">
        <f aca="true" t="shared" si="16" ref="F286:F303">+E286</f>
        <v>323736</v>
      </c>
      <c r="G286" s="5">
        <v>25610.9</v>
      </c>
      <c r="H286" s="5">
        <f aca="true" t="shared" si="17" ref="H286:H303">+F286-G286</f>
        <v>298125.1</v>
      </c>
    </row>
    <row r="287" spans="4:8" ht="14.25">
      <c r="D287" s="1" t="s">
        <v>3</v>
      </c>
      <c r="E287" s="14">
        <v>0</v>
      </c>
      <c r="F287" s="5">
        <f t="shared" si="16"/>
        <v>0</v>
      </c>
      <c r="G287" s="5">
        <v>0</v>
      </c>
      <c r="H287" s="5">
        <f t="shared" si="17"/>
        <v>0</v>
      </c>
    </row>
    <row r="288" spans="4:8" ht="14.25">
      <c r="D288" s="1" t="s">
        <v>4</v>
      </c>
      <c r="E288" s="14">
        <v>0</v>
      </c>
      <c r="F288" s="5">
        <f t="shared" si="16"/>
        <v>0</v>
      </c>
      <c r="G288" s="5">
        <v>0</v>
      </c>
      <c r="H288" s="5">
        <f t="shared" si="17"/>
        <v>0</v>
      </c>
    </row>
    <row r="289" spans="4:8" ht="14.25">
      <c r="D289" s="1" t="s">
        <v>5</v>
      </c>
      <c r="E289" s="14">
        <v>38848.32</v>
      </c>
      <c r="F289" s="5">
        <f t="shared" si="16"/>
        <v>38848.32</v>
      </c>
      <c r="G289" s="5">
        <v>3073.32</v>
      </c>
      <c r="H289" s="5">
        <f t="shared" si="17"/>
        <v>35775</v>
      </c>
    </row>
    <row r="290" spans="4:8" ht="14.25">
      <c r="D290" s="1" t="s">
        <v>6</v>
      </c>
      <c r="E290" s="14">
        <v>2400</v>
      </c>
      <c r="F290" s="5">
        <f t="shared" si="16"/>
        <v>2400</v>
      </c>
      <c r="G290" s="5">
        <v>196.56</v>
      </c>
      <c r="H290" s="5">
        <f t="shared" si="17"/>
        <v>2203.44</v>
      </c>
    </row>
    <row r="291" spans="4:8" ht="14.25">
      <c r="D291" s="1" t="s">
        <v>7</v>
      </c>
      <c r="E291" s="14">
        <v>2520</v>
      </c>
      <c r="F291" s="5">
        <f t="shared" si="16"/>
        <v>2520</v>
      </c>
      <c r="G291" s="5">
        <v>181.25</v>
      </c>
      <c r="H291" s="5">
        <f t="shared" si="17"/>
        <v>2338.75</v>
      </c>
    </row>
    <row r="292" spans="4:8" ht="14.25">
      <c r="D292" s="1" t="s">
        <v>8</v>
      </c>
      <c r="E292" s="14">
        <v>2400</v>
      </c>
      <c r="F292" s="5">
        <f t="shared" si="16"/>
        <v>2400</v>
      </c>
      <c r="G292" s="5">
        <v>148.28</v>
      </c>
      <c r="H292" s="5">
        <f t="shared" si="17"/>
        <v>2251.72</v>
      </c>
    </row>
    <row r="293" spans="4:8" ht="14.25">
      <c r="D293" s="1" t="s">
        <v>50</v>
      </c>
      <c r="E293" s="14">
        <v>26556</v>
      </c>
      <c r="F293" s="5">
        <f t="shared" si="16"/>
        <v>26556</v>
      </c>
      <c r="G293" s="5">
        <v>2508</v>
      </c>
      <c r="H293" s="5">
        <f t="shared" si="17"/>
        <v>24048</v>
      </c>
    </row>
    <row r="294" spans="4:8" ht="14.25">
      <c r="D294" s="1" t="s">
        <v>67</v>
      </c>
      <c r="E294" s="14">
        <v>26556</v>
      </c>
      <c r="F294" s="5">
        <f t="shared" si="16"/>
        <v>26556</v>
      </c>
      <c r="G294" s="5">
        <v>2508</v>
      </c>
      <c r="H294" s="5">
        <f t="shared" si="17"/>
        <v>24048</v>
      </c>
    </row>
    <row r="295" spans="4:8" ht="14.25">
      <c r="D295" s="1" t="s">
        <v>10</v>
      </c>
      <c r="E295" s="14">
        <v>6000</v>
      </c>
      <c r="F295" s="5">
        <f t="shared" si="16"/>
        <v>6000</v>
      </c>
      <c r="G295" s="5">
        <v>500</v>
      </c>
      <c r="H295" s="5">
        <f t="shared" si="17"/>
        <v>5500</v>
      </c>
    </row>
    <row r="296" spans="4:8" ht="14.25">
      <c r="D296" s="1" t="s">
        <v>11</v>
      </c>
      <c r="E296" s="14">
        <v>12000</v>
      </c>
      <c r="F296" s="5">
        <f t="shared" si="16"/>
        <v>12000</v>
      </c>
      <c r="G296" s="5">
        <v>1000</v>
      </c>
      <c r="H296" s="5">
        <f t="shared" si="17"/>
        <v>11000</v>
      </c>
    </row>
    <row r="297" spans="4:8" ht="14.25">
      <c r="D297" s="1" t="s">
        <v>12</v>
      </c>
      <c r="E297" s="14">
        <v>26978</v>
      </c>
      <c r="F297" s="5">
        <f t="shared" si="16"/>
        <v>26978</v>
      </c>
      <c r="G297" s="5">
        <v>0</v>
      </c>
      <c r="H297" s="5">
        <f t="shared" si="17"/>
        <v>26978</v>
      </c>
    </row>
    <row r="298" spans="4:8" ht="14.25">
      <c r="D298" s="1" t="s">
        <v>13</v>
      </c>
      <c r="E298" s="14">
        <v>10000</v>
      </c>
      <c r="F298" s="5">
        <f t="shared" si="16"/>
        <v>10000</v>
      </c>
      <c r="G298" s="5">
        <v>0</v>
      </c>
      <c r="H298" s="5">
        <f t="shared" si="17"/>
        <v>10000</v>
      </c>
    </row>
    <row r="299" spans="4:8" ht="14.25">
      <c r="D299" s="1" t="s">
        <v>14</v>
      </c>
      <c r="E299" s="14">
        <v>0</v>
      </c>
      <c r="F299" s="5">
        <f t="shared" si="16"/>
        <v>0</v>
      </c>
      <c r="G299" s="5">
        <v>0</v>
      </c>
      <c r="H299" s="5">
        <f t="shared" si="17"/>
        <v>0</v>
      </c>
    </row>
    <row r="300" spans="4:8" ht="14.25">
      <c r="D300" s="1" t="s">
        <v>15</v>
      </c>
      <c r="E300" s="14">
        <v>0</v>
      </c>
      <c r="F300" s="5">
        <f t="shared" si="16"/>
        <v>0</v>
      </c>
      <c r="G300" s="5">
        <v>0</v>
      </c>
      <c r="H300" s="5">
        <f t="shared" si="17"/>
        <v>0</v>
      </c>
    </row>
    <row r="301" spans="4:8" ht="14.25">
      <c r="D301" s="1" t="s">
        <v>16</v>
      </c>
      <c r="E301" s="14">
        <v>4000</v>
      </c>
      <c r="F301" s="5">
        <f t="shared" si="16"/>
        <v>4000</v>
      </c>
      <c r="G301" s="5">
        <v>0</v>
      </c>
      <c r="H301" s="5">
        <f t="shared" si="17"/>
        <v>4000</v>
      </c>
    </row>
    <row r="302" spans="4:8" ht="14.25">
      <c r="D302" s="1" t="s">
        <v>17</v>
      </c>
      <c r="E302" s="14">
        <v>8000</v>
      </c>
      <c r="F302" s="5">
        <f t="shared" si="16"/>
        <v>8000</v>
      </c>
      <c r="G302" s="5">
        <v>8000</v>
      </c>
      <c r="H302" s="5">
        <f t="shared" si="17"/>
        <v>0</v>
      </c>
    </row>
    <row r="303" spans="4:8" ht="14.25">
      <c r="D303" s="1" t="s">
        <v>135</v>
      </c>
      <c r="E303" s="14">
        <v>3000</v>
      </c>
      <c r="F303" s="5">
        <f t="shared" si="16"/>
        <v>3000</v>
      </c>
      <c r="G303" s="5">
        <v>0</v>
      </c>
      <c r="H303" s="5">
        <f t="shared" si="17"/>
        <v>3000</v>
      </c>
    </row>
    <row r="304" spans="4:8" ht="14.25">
      <c r="D304" s="1"/>
      <c r="E304" s="14"/>
      <c r="F304" s="14"/>
      <c r="G304" s="14"/>
      <c r="H304" s="14"/>
    </row>
    <row r="305" spans="3:8" ht="15.75" thickBot="1">
      <c r="C305" s="11" t="s">
        <v>19</v>
      </c>
      <c r="D305" s="13"/>
      <c r="E305" s="8">
        <f>SUM(E286:E303)</f>
        <v>492994.32</v>
      </c>
      <c r="F305" s="8">
        <f>SUM(F286:F303)</f>
        <v>492994.32</v>
      </c>
      <c r="G305" s="8">
        <f>SUM(G286:G303)</f>
        <v>43726.31</v>
      </c>
      <c r="H305" s="8">
        <f>SUM(H286:H303)</f>
        <v>449268.00999999995</v>
      </c>
    </row>
    <row r="306" spans="4:8" ht="15" thickTop="1">
      <c r="D306" s="1"/>
      <c r="E306" s="14"/>
      <c r="F306" s="14"/>
      <c r="G306" s="14"/>
      <c r="H306" s="14"/>
    </row>
    <row r="307" spans="4:8" ht="14.25">
      <c r="D307" s="1"/>
      <c r="E307" s="14"/>
      <c r="F307" s="14"/>
      <c r="G307" s="14"/>
      <c r="H307" s="14"/>
    </row>
    <row r="308" spans="3:8" ht="15">
      <c r="C308" s="11" t="s">
        <v>20</v>
      </c>
      <c r="D308" s="13"/>
      <c r="E308" s="14"/>
      <c r="F308" s="14"/>
      <c r="G308" s="14"/>
      <c r="H308" s="14"/>
    </row>
    <row r="309" spans="3:8" ht="15">
      <c r="C309" s="11" t="s">
        <v>21</v>
      </c>
      <c r="D309" s="13"/>
      <c r="E309" s="14"/>
      <c r="F309" s="14"/>
      <c r="G309" s="14"/>
      <c r="H309" s="14"/>
    </row>
    <row r="310" spans="4:8" ht="14.25">
      <c r="D310" s="1" t="s">
        <v>22</v>
      </c>
      <c r="E310" s="14">
        <v>10000</v>
      </c>
      <c r="F310" s="5">
        <f>+E310</f>
        <v>10000</v>
      </c>
      <c r="G310" s="5">
        <v>0</v>
      </c>
      <c r="H310" s="5">
        <f>+F310-G310</f>
        <v>10000</v>
      </c>
    </row>
    <row r="311" spans="4:8" ht="14.25">
      <c r="D311" s="1" t="s">
        <v>23</v>
      </c>
      <c r="E311" s="14">
        <v>15000</v>
      </c>
      <c r="F311" s="5">
        <f>+E311</f>
        <v>15000</v>
      </c>
      <c r="G311" s="5">
        <v>0</v>
      </c>
      <c r="H311" s="5">
        <f>+F311-G311</f>
        <v>15000</v>
      </c>
    </row>
    <row r="312" spans="4:8" ht="14.25">
      <c r="D312" s="15" t="s">
        <v>27</v>
      </c>
      <c r="E312" s="14">
        <v>25000</v>
      </c>
      <c r="F312" s="5">
        <f>+E312</f>
        <v>25000</v>
      </c>
      <c r="G312" s="5">
        <v>0</v>
      </c>
      <c r="H312" s="5">
        <f>+F312-G312</f>
        <v>25000</v>
      </c>
    </row>
    <row r="313" spans="4:8" ht="14.25">
      <c r="D313" s="1" t="s">
        <v>32</v>
      </c>
      <c r="E313" s="14">
        <v>15000</v>
      </c>
      <c r="F313" s="5">
        <f>+E313</f>
        <v>15000</v>
      </c>
      <c r="G313" s="5">
        <v>0</v>
      </c>
      <c r="H313" s="5">
        <f>+F313-G313</f>
        <v>15000</v>
      </c>
    </row>
    <row r="314" spans="4:8" ht="14.25">
      <c r="D314" s="1" t="s">
        <v>39</v>
      </c>
      <c r="E314" s="14">
        <v>15000</v>
      </c>
      <c r="F314" s="5">
        <f>+E314</f>
        <v>15000</v>
      </c>
      <c r="G314" s="5">
        <v>0</v>
      </c>
      <c r="H314" s="5">
        <f>+F314-G314</f>
        <v>15000</v>
      </c>
    </row>
    <row r="315" spans="4:8" ht="14.25">
      <c r="D315" s="1"/>
      <c r="E315" s="14"/>
      <c r="F315" s="14"/>
      <c r="G315" s="14"/>
      <c r="H315" s="14"/>
    </row>
    <row r="316" spans="3:8" ht="15.75" thickBot="1">
      <c r="C316" s="11" t="s">
        <v>41</v>
      </c>
      <c r="D316" s="13"/>
      <c r="E316" s="8">
        <f>SUM(E310:E315)</f>
        <v>80000</v>
      </c>
      <c r="F316" s="8">
        <f>SUM(F310:F315)</f>
        <v>80000</v>
      </c>
      <c r="G316" s="8">
        <f>SUM(G310:G315)</f>
        <v>0</v>
      </c>
      <c r="H316" s="8">
        <f>SUM(H310:H315)</f>
        <v>80000</v>
      </c>
    </row>
    <row r="317" spans="4:8" ht="15" thickTop="1">
      <c r="D317" s="1"/>
      <c r="E317" s="14"/>
      <c r="F317" s="14"/>
      <c r="G317" s="14"/>
      <c r="H317" s="14"/>
    </row>
    <row r="318" spans="4:8" ht="14.25">
      <c r="D318" s="1"/>
      <c r="E318" s="14"/>
      <c r="F318" s="14"/>
      <c r="G318" s="14"/>
      <c r="H318" s="14"/>
    </row>
    <row r="319" spans="3:8" ht="15">
      <c r="C319" s="11" t="s">
        <v>42</v>
      </c>
      <c r="D319" s="13"/>
      <c r="E319" s="14"/>
      <c r="F319" s="14"/>
      <c r="G319" s="14"/>
      <c r="H319" s="14"/>
    </row>
    <row r="320" spans="3:8" ht="14.25">
      <c r="C320" s="1"/>
      <c r="D320" s="1" t="s">
        <v>43</v>
      </c>
      <c r="E320" s="14">
        <v>0</v>
      </c>
      <c r="F320" s="5">
        <f>+E320</f>
        <v>0</v>
      </c>
      <c r="G320" s="5">
        <v>0</v>
      </c>
      <c r="H320" s="5">
        <f>+F320-G320</f>
        <v>0</v>
      </c>
    </row>
    <row r="321" spans="5:8" ht="14.25">
      <c r="E321" s="16"/>
      <c r="F321" s="16"/>
      <c r="G321" s="16"/>
      <c r="H321" s="14"/>
    </row>
    <row r="322" spans="3:8" ht="15.75" thickBot="1">
      <c r="C322" s="11" t="s">
        <v>44</v>
      </c>
      <c r="D322" s="13"/>
      <c r="E322" s="9">
        <f>SUM(E320:E321)</f>
        <v>0</v>
      </c>
      <c r="F322" s="9">
        <f>SUM(F320:F321)</f>
        <v>0</v>
      </c>
      <c r="G322" s="9">
        <f>SUM(G320:G321)</f>
        <v>0</v>
      </c>
      <c r="H322" s="9">
        <f>SUM(H320:H321)</f>
        <v>0</v>
      </c>
    </row>
    <row r="323" spans="4:8" ht="15" thickTop="1">
      <c r="D323" s="1"/>
      <c r="E323" s="16"/>
      <c r="F323" s="16"/>
      <c r="G323" s="16"/>
      <c r="H323" s="14"/>
    </row>
    <row r="324" spans="4:8" ht="14.25">
      <c r="D324" s="1"/>
      <c r="E324" s="16"/>
      <c r="F324" s="16"/>
      <c r="G324" s="16"/>
      <c r="H324" s="14"/>
    </row>
    <row r="325" spans="4:8" ht="14.25">
      <c r="D325" s="1"/>
      <c r="E325" s="16"/>
      <c r="F325" s="16"/>
      <c r="G325" s="16"/>
      <c r="H325" s="14"/>
    </row>
    <row r="326" spans="2:8" ht="15.75" thickBot="1">
      <c r="B326" s="11" t="s">
        <v>77</v>
      </c>
      <c r="D326" s="13"/>
      <c r="E326" s="8">
        <f>+E305+E316+E322</f>
        <v>572994.3200000001</v>
      </c>
      <c r="F326" s="8">
        <f>+F305+F316+F322</f>
        <v>572994.3200000001</v>
      </c>
      <c r="G326" s="8">
        <f>+G305+G316+G322</f>
        <v>43726.31</v>
      </c>
      <c r="H326" s="8">
        <f>+H305+H316+H322</f>
        <v>529268.01</v>
      </c>
    </row>
    <row r="327" ht="15" thickTop="1">
      <c r="D327" s="1"/>
    </row>
    <row r="336" ht="13.5" thickBot="1"/>
    <row r="337" spans="1:8" ht="15.75">
      <c r="A337" s="17"/>
      <c r="B337" s="18"/>
      <c r="C337" s="18"/>
      <c r="D337" s="19" t="s">
        <v>58</v>
      </c>
      <c r="E337" s="19"/>
      <c r="F337" s="20"/>
      <c r="G337" s="20"/>
      <c r="H337" s="20" t="s">
        <v>62</v>
      </c>
    </row>
    <row r="338" spans="1:8" ht="16.5" thickBot="1">
      <c r="A338" s="21"/>
      <c r="B338" s="22"/>
      <c r="C338" s="22"/>
      <c r="D338" s="23" t="s">
        <v>59</v>
      </c>
      <c r="E338" s="23" t="s">
        <v>60</v>
      </c>
      <c r="F338" s="24" t="s">
        <v>0</v>
      </c>
      <c r="G338" s="24" t="s">
        <v>61</v>
      </c>
      <c r="H338" s="24" t="s">
        <v>63</v>
      </c>
    </row>
    <row r="339" spans="1:8" ht="15">
      <c r="A339" s="12" t="s">
        <v>79</v>
      </c>
      <c r="B339" s="3"/>
      <c r="D339" s="1"/>
      <c r="E339" s="1"/>
      <c r="F339" s="1"/>
      <c r="G339" s="1"/>
      <c r="H339" s="1"/>
    </row>
    <row r="340" spans="1:8" ht="15">
      <c r="A340" s="3"/>
      <c r="B340" s="11" t="s">
        <v>80</v>
      </c>
      <c r="D340" s="1"/>
      <c r="E340" s="1"/>
      <c r="F340" s="1"/>
      <c r="G340" s="1"/>
      <c r="H340" s="1"/>
    </row>
    <row r="341" spans="1:8" ht="15">
      <c r="A341" s="3"/>
      <c r="B341" s="11"/>
      <c r="C341" s="11" t="s">
        <v>1</v>
      </c>
      <c r="D341" s="1"/>
      <c r="E341" s="1"/>
      <c r="F341" s="1"/>
      <c r="G341" s="1"/>
      <c r="H341" s="1"/>
    </row>
    <row r="342" spans="4:8" ht="14.25">
      <c r="D342" s="1" t="s">
        <v>2</v>
      </c>
      <c r="E342" s="14">
        <v>914280</v>
      </c>
      <c r="F342" s="5">
        <f aca="true" t="shared" si="18" ref="F342:F360">+E342</f>
        <v>914280</v>
      </c>
      <c r="G342" s="5">
        <v>76190</v>
      </c>
      <c r="H342" s="5">
        <f aca="true" t="shared" si="19" ref="H342:H360">+F342-G342</f>
        <v>838090</v>
      </c>
    </row>
    <row r="343" spans="4:8" ht="14.25">
      <c r="D343" s="1" t="s">
        <v>3</v>
      </c>
      <c r="E343" s="14">
        <v>0</v>
      </c>
      <c r="F343" s="5">
        <f t="shared" si="18"/>
        <v>0</v>
      </c>
      <c r="G343" s="5">
        <v>0</v>
      </c>
      <c r="H343" s="5">
        <f t="shared" si="19"/>
        <v>0</v>
      </c>
    </row>
    <row r="344" spans="4:8" ht="14.25">
      <c r="D344" s="1" t="s">
        <v>4</v>
      </c>
      <c r="E344" s="14">
        <v>0</v>
      </c>
      <c r="F344" s="5">
        <f t="shared" si="18"/>
        <v>0</v>
      </c>
      <c r="G344" s="5">
        <v>0</v>
      </c>
      <c r="H344" s="5">
        <f t="shared" si="19"/>
        <v>0</v>
      </c>
    </row>
    <row r="345" spans="4:8" ht="14.25">
      <c r="D345" s="1" t="s">
        <v>5</v>
      </c>
      <c r="E345" s="14">
        <v>109713.6</v>
      </c>
      <c r="F345" s="5">
        <f t="shared" si="18"/>
        <v>109713.6</v>
      </c>
      <c r="G345" s="5">
        <v>9142.8</v>
      </c>
      <c r="H345" s="5">
        <f t="shared" si="19"/>
        <v>100570.8</v>
      </c>
    </row>
    <row r="346" spans="4:8" ht="14.25">
      <c r="D346" s="1" t="s">
        <v>6</v>
      </c>
      <c r="E346" s="14">
        <v>8400</v>
      </c>
      <c r="F346" s="5">
        <f t="shared" si="18"/>
        <v>8400</v>
      </c>
      <c r="G346" s="5">
        <v>700</v>
      </c>
      <c r="H346" s="5">
        <f t="shared" si="19"/>
        <v>7700</v>
      </c>
    </row>
    <row r="347" spans="4:8" ht="14.25">
      <c r="D347" s="1" t="s">
        <v>7</v>
      </c>
      <c r="E347" s="14">
        <v>9705</v>
      </c>
      <c r="F347" s="5">
        <f t="shared" si="18"/>
        <v>9705</v>
      </c>
      <c r="G347" s="5">
        <v>775</v>
      </c>
      <c r="H347" s="5">
        <f t="shared" si="19"/>
        <v>8930</v>
      </c>
    </row>
    <row r="348" spans="4:8" ht="14.25">
      <c r="D348" s="1" t="s">
        <v>8</v>
      </c>
      <c r="E348" s="14">
        <v>8400</v>
      </c>
      <c r="F348" s="5">
        <f t="shared" si="18"/>
        <v>8400</v>
      </c>
      <c r="G348" s="5">
        <v>632.53</v>
      </c>
      <c r="H348" s="5">
        <f t="shared" si="19"/>
        <v>7767.47</v>
      </c>
    </row>
    <row r="349" spans="4:8" ht="14.25">
      <c r="D349" s="1" t="s">
        <v>78</v>
      </c>
      <c r="E349" s="14">
        <v>30000</v>
      </c>
      <c r="F349" s="5">
        <f t="shared" si="18"/>
        <v>30000</v>
      </c>
      <c r="G349" s="5">
        <v>6202.52</v>
      </c>
      <c r="H349" s="5">
        <f t="shared" si="19"/>
        <v>23797.48</v>
      </c>
    </row>
    <row r="350" spans="4:8" ht="14.25">
      <c r="D350" s="1" t="s">
        <v>50</v>
      </c>
      <c r="E350" s="14">
        <v>26556</v>
      </c>
      <c r="F350" s="5">
        <f t="shared" si="18"/>
        <v>26556</v>
      </c>
      <c r="G350" s="5">
        <v>2508</v>
      </c>
      <c r="H350" s="5">
        <f t="shared" si="19"/>
        <v>24048</v>
      </c>
    </row>
    <row r="351" spans="4:8" ht="14.25">
      <c r="D351" s="1" t="s">
        <v>67</v>
      </c>
      <c r="E351" s="14">
        <v>26556</v>
      </c>
      <c r="F351" s="5">
        <f t="shared" si="18"/>
        <v>26556</v>
      </c>
      <c r="G351" s="5">
        <v>2508</v>
      </c>
      <c r="H351" s="5">
        <f t="shared" si="19"/>
        <v>24048</v>
      </c>
    </row>
    <row r="352" spans="4:8" ht="14.25">
      <c r="D352" s="1" t="s">
        <v>10</v>
      </c>
      <c r="E352" s="14">
        <v>36000</v>
      </c>
      <c r="F352" s="5">
        <f t="shared" si="18"/>
        <v>36000</v>
      </c>
      <c r="G352" s="5">
        <v>3000</v>
      </c>
      <c r="H352" s="5">
        <f t="shared" si="19"/>
        <v>33000</v>
      </c>
    </row>
    <row r="353" spans="4:8" ht="14.25">
      <c r="D353" s="1" t="s">
        <v>11</v>
      </c>
      <c r="E353" s="14">
        <v>42000</v>
      </c>
      <c r="F353" s="5">
        <f t="shared" si="18"/>
        <v>42000</v>
      </c>
      <c r="G353" s="5">
        <v>3500</v>
      </c>
      <c r="H353" s="5">
        <f t="shared" si="19"/>
        <v>38500</v>
      </c>
    </row>
    <row r="354" spans="4:8" ht="14.25">
      <c r="D354" s="1" t="s">
        <v>12</v>
      </c>
      <c r="E354" s="14">
        <v>76190</v>
      </c>
      <c r="F354" s="5">
        <f t="shared" si="18"/>
        <v>76190</v>
      </c>
      <c r="G354" s="5">
        <v>0</v>
      </c>
      <c r="H354" s="5">
        <f t="shared" si="19"/>
        <v>76190</v>
      </c>
    </row>
    <row r="355" spans="4:8" ht="14.25">
      <c r="D355" s="1" t="s">
        <v>13</v>
      </c>
      <c r="E355" s="14">
        <v>35000</v>
      </c>
      <c r="F355" s="5">
        <f t="shared" si="18"/>
        <v>35000</v>
      </c>
      <c r="G355" s="5">
        <v>0</v>
      </c>
      <c r="H355" s="5">
        <f t="shared" si="19"/>
        <v>35000</v>
      </c>
    </row>
    <row r="356" spans="4:8" ht="14.25">
      <c r="D356" s="1" t="s">
        <v>14</v>
      </c>
      <c r="E356" s="14">
        <v>2500</v>
      </c>
      <c r="F356" s="5">
        <f t="shared" si="18"/>
        <v>2500</v>
      </c>
      <c r="G356" s="5">
        <v>0</v>
      </c>
      <c r="H356" s="5">
        <f t="shared" si="19"/>
        <v>2500</v>
      </c>
    </row>
    <row r="357" spans="4:8" ht="14.25">
      <c r="D357" s="1" t="s">
        <v>15</v>
      </c>
      <c r="E357" s="14">
        <v>10258</v>
      </c>
      <c r="F357" s="5">
        <f t="shared" si="18"/>
        <v>10258</v>
      </c>
      <c r="G357" s="5">
        <v>0</v>
      </c>
      <c r="H357" s="5">
        <f t="shared" si="19"/>
        <v>10258</v>
      </c>
    </row>
    <row r="358" spans="4:8" ht="14.25">
      <c r="D358" s="1" t="s">
        <v>16</v>
      </c>
      <c r="E358" s="14">
        <v>14000</v>
      </c>
      <c r="F358" s="5">
        <f t="shared" si="18"/>
        <v>14000</v>
      </c>
      <c r="G358" s="5">
        <v>0</v>
      </c>
      <c r="H358" s="5">
        <f t="shared" si="19"/>
        <v>14000</v>
      </c>
    </row>
    <row r="359" spans="4:8" ht="14.25">
      <c r="D359" s="1" t="s">
        <v>17</v>
      </c>
      <c r="E359" s="14">
        <v>28000</v>
      </c>
      <c r="F359" s="5">
        <f t="shared" si="18"/>
        <v>28000</v>
      </c>
      <c r="G359" s="5">
        <v>28000</v>
      </c>
      <c r="H359" s="5">
        <f t="shared" si="19"/>
        <v>0</v>
      </c>
    </row>
    <row r="360" spans="4:8" ht="14.25">
      <c r="D360" s="1" t="s">
        <v>135</v>
      </c>
      <c r="E360" s="14">
        <v>21000</v>
      </c>
      <c r="F360" s="5">
        <f t="shared" si="18"/>
        <v>21000</v>
      </c>
      <c r="G360" s="5">
        <v>0</v>
      </c>
      <c r="H360" s="5">
        <f t="shared" si="19"/>
        <v>21000</v>
      </c>
    </row>
    <row r="361" spans="4:8" ht="14.25">
      <c r="D361" s="1"/>
      <c r="E361" s="14"/>
      <c r="F361" s="14"/>
      <c r="G361" s="14"/>
      <c r="H361" s="14"/>
    </row>
    <row r="362" spans="3:8" ht="15.75" thickBot="1">
      <c r="C362" s="11" t="s">
        <v>19</v>
      </c>
      <c r="D362" s="13"/>
      <c r="E362" s="8">
        <f>SUM(E342:E360)</f>
        <v>1398558.6</v>
      </c>
      <c r="F362" s="8">
        <f>SUM(F342:F360)</f>
        <v>1398558.6</v>
      </c>
      <c r="G362" s="8">
        <f>SUM(G342:G360)</f>
        <v>133158.85</v>
      </c>
      <c r="H362" s="8">
        <f>SUM(H342:H360)</f>
        <v>1265399.75</v>
      </c>
    </row>
    <row r="363" spans="4:8" ht="15" thickTop="1">
      <c r="D363" s="1"/>
      <c r="E363" s="14"/>
      <c r="F363" s="14"/>
      <c r="G363" s="14"/>
      <c r="H363" s="14"/>
    </row>
    <row r="364" spans="4:8" ht="14.25">
      <c r="D364" s="1"/>
      <c r="E364" s="14"/>
      <c r="F364" s="14"/>
      <c r="G364" s="14"/>
      <c r="H364" s="14"/>
    </row>
    <row r="365" spans="3:8" ht="15">
      <c r="C365" s="11" t="s">
        <v>20</v>
      </c>
      <c r="D365" s="13"/>
      <c r="E365" s="14"/>
      <c r="F365" s="14"/>
      <c r="G365" s="14"/>
      <c r="H365" s="14"/>
    </row>
    <row r="366" spans="3:8" ht="15">
      <c r="C366" s="11" t="s">
        <v>21</v>
      </c>
      <c r="D366" s="13"/>
      <c r="E366" s="14"/>
      <c r="F366" s="14"/>
      <c r="G366" s="14"/>
      <c r="H366" s="14"/>
    </row>
    <row r="367" spans="4:8" ht="14.25">
      <c r="D367" s="1" t="s">
        <v>22</v>
      </c>
      <c r="E367" s="14">
        <v>20000</v>
      </c>
      <c r="F367" s="5">
        <f>+E367</f>
        <v>20000</v>
      </c>
      <c r="G367" s="5">
        <v>0</v>
      </c>
      <c r="H367" s="5">
        <f>+F367-G367</f>
        <v>20000</v>
      </c>
    </row>
    <row r="368" spans="4:8" ht="14.25">
      <c r="D368" s="1" t="s">
        <v>23</v>
      </c>
      <c r="E368" s="14">
        <v>15000</v>
      </c>
      <c r="F368" s="5">
        <f>+E368</f>
        <v>15000</v>
      </c>
      <c r="G368" s="5">
        <v>0</v>
      </c>
      <c r="H368" s="5">
        <f>+F368-G368</f>
        <v>15000</v>
      </c>
    </row>
    <row r="369" spans="4:8" ht="14.25">
      <c r="D369" s="15" t="s">
        <v>27</v>
      </c>
      <c r="E369" s="14">
        <v>60000</v>
      </c>
      <c r="F369" s="5">
        <f>+E369</f>
        <v>60000</v>
      </c>
      <c r="G369" s="5">
        <v>0</v>
      </c>
      <c r="H369" s="5">
        <f>+F369-G369</f>
        <v>60000</v>
      </c>
    </row>
    <row r="370" spans="4:8" ht="14.25">
      <c r="D370" s="1" t="s">
        <v>32</v>
      </c>
      <c r="E370" s="14">
        <v>15000</v>
      </c>
      <c r="F370" s="5">
        <f>+E370</f>
        <v>15000</v>
      </c>
      <c r="G370" s="5">
        <v>0</v>
      </c>
      <c r="H370" s="5">
        <f>+F370-G370</f>
        <v>15000</v>
      </c>
    </row>
    <row r="371" spans="4:8" ht="14.25">
      <c r="D371" s="1" t="s">
        <v>39</v>
      </c>
      <c r="E371" s="14">
        <v>15000</v>
      </c>
      <c r="F371" s="5">
        <f>+E371</f>
        <v>15000</v>
      </c>
      <c r="G371" s="5">
        <v>0</v>
      </c>
      <c r="H371" s="5">
        <f>+F371-G371</f>
        <v>15000</v>
      </c>
    </row>
    <row r="372" spans="4:8" ht="14.25">
      <c r="D372" s="1"/>
      <c r="E372" s="14"/>
      <c r="F372" s="14"/>
      <c r="G372" s="14"/>
      <c r="H372" s="14"/>
    </row>
    <row r="373" spans="3:8" ht="15.75" thickBot="1">
      <c r="C373" s="11" t="s">
        <v>41</v>
      </c>
      <c r="D373" s="13"/>
      <c r="E373" s="8">
        <f>SUM(E367:E372)</f>
        <v>125000</v>
      </c>
      <c r="F373" s="8">
        <f>SUM(F367:F372)</f>
        <v>125000</v>
      </c>
      <c r="G373" s="8">
        <f>SUM(G367:G372)</f>
        <v>0</v>
      </c>
      <c r="H373" s="8">
        <f>SUM(H367:H372)</f>
        <v>125000</v>
      </c>
    </row>
    <row r="374" spans="4:8" ht="15" thickTop="1">
      <c r="D374" s="1"/>
      <c r="E374" s="14"/>
      <c r="F374" s="14"/>
      <c r="G374" s="14"/>
      <c r="H374" s="14"/>
    </row>
    <row r="375" spans="4:8" ht="14.25">
      <c r="D375" s="1"/>
      <c r="E375" s="14"/>
      <c r="F375" s="14"/>
      <c r="G375" s="14"/>
      <c r="H375" s="14"/>
    </row>
    <row r="376" spans="3:8" ht="15">
      <c r="C376" s="11" t="s">
        <v>42</v>
      </c>
      <c r="D376" s="13"/>
      <c r="E376" s="14"/>
      <c r="F376" s="14"/>
      <c r="G376" s="14"/>
      <c r="H376" s="14"/>
    </row>
    <row r="377" spans="3:8" ht="14.25">
      <c r="C377" s="1"/>
      <c r="D377" s="1" t="s">
        <v>43</v>
      </c>
      <c r="E377" s="14">
        <v>0</v>
      </c>
      <c r="F377" s="5">
        <f>+E377</f>
        <v>0</v>
      </c>
      <c r="G377" s="5">
        <v>0</v>
      </c>
      <c r="H377" s="5">
        <f>+F377-G377</f>
        <v>0</v>
      </c>
    </row>
    <row r="378" spans="5:8" ht="14.25">
      <c r="E378" s="16"/>
      <c r="F378" s="16"/>
      <c r="G378" s="16"/>
      <c r="H378" s="14"/>
    </row>
    <row r="379" spans="3:8" ht="15.75" thickBot="1">
      <c r="C379" s="11" t="s">
        <v>44</v>
      </c>
      <c r="D379" s="13"/>
      <c r="E379" s="8">
        <f>SUM(E377:E378)</f>
        <v>0</v>
      </c>
      <c r="F379" s="8">
        <f>SUM(F377:F378)</f>
        <v>0</v>
      </c>
      <c r="G379" s="8">
        <f>SUM(G377:G378)</f>
        <v>0</v>
      </c>
      <c r="H379" s="8">
        <f>SUM(H377:H378)</f>
        <v>0</v>
      </c>
    </row>
    <row r="380" spans="4:8" ht="15" thickTop="1">
      <c r="D380" s="1"/>
      <c r="E380" s="16"/>
      <c r="F380" s="16"/>
      <c r="G380" s="16"/>
      <c r="H380" s="14"/>
    </row>
    <row r="381" spans="4:8" ht="14.25">
      <c r="D381" s="1"/>
      <c r="E381" s="16"/>
      <c r="F381" s="16"/>
      <c r="G381" s="16"/>
      <c r="H381" s="14"/>
    </row>
    <row r="382" spans="4:8" ht="14.25">
      <c r="D382" s="1"/>
      <c r="E382" s="16"/>
      <c r="F382" s="16"/>
      <c r="G382" s="16"/>
      <c r="H382" s="14"/>
    </row>
    <row r="383" spans="2:8" ht="15.75" thickBot="1">
      <c r="B383" s="11" t="s">
        <v>81</v>
      </c>
      <c r="D383" s="13"/>
      <c r="E383" s="8">
        <f>+E362+E373+E379</f>
        <v>1523558.6</v>
      </c>
      <c r="F383" s="8">
        <f>+F362+F373+F379</f>
        <v>1523558.6</v>
      </c>
      <c r="G383" s="8">
        <f>+G362+G373+G379</f>
        <v>133158.85</v>
      </c>
      <c r="H383" s="8">
        <f>+H362+H373+H379</f>
        <v>1390399.75</v>
      </c>
    </row>
    <row r="384" ht="13.5" thickTop="1"/>
    <row r="393" ht="13.5" thickBot="1"/>
    <row r="394" spans="1:8" ht="15.75">
      <c r="A394" s="17"/>
      <c r="B394" s="18"/>
      <c r="C394" s="18"/>
      <c r="D394" s="19" t="s">
        <v>58</v>
      </c>
      <c r="E394" s="19"/>
      <c r="F394" s="20"/>
      <c r="G394" s="20"/>
      <c r="H394" s="20" t="s">
        <v>62</v>
      </c>
    </row>
    <row r="395" spans="1:8" ht="16.5" thickBot="1">
      <c r="A395" s="21"/>
      <c r="B395" s="22"/>
      <c r="C395" s="22"/>
      <c r="D395" s="23" t="s">
        <v>59</v>
      </c>
      <c r="E395" s="23" t="s">
        <v>60</v>
      </c>
      <c r="F395" s="24" t="s">
        <v>0</v>
      </c>
      <c r="G395" s="24" t="s">
        <v>61</v>
      </c>
      <c r="H395" s="24" t="s">
        <v>63</v>
      </c>
    </row>
    <row r="396" spans="1:8" ht="15">
      <c r="A396" s="12" t="s">
        <v>86</v>
      </c>
      <c r="B396" s="3"/>
      <c r="D396" s="1"/>
      <c r="E396" s="1"/>
      <c r="F396" s="1"/>
      <c r="G396" s="1"/>
      <c r="H396" s="1"/>
    </row>
    <row r="397" spans="1:8" ht="15">
      <c r="A397" s="3"/>
      <c r="B397" s="11" t="s">
        <v>87</v>
      </c>
      <c r="D397" s="1"/>
      <c r="E397" s="1"/>
      <c r="F397" s="1"/>
      <c r="G397" s="1"/>
      <c r="H397" s="1"/>
    </row>
    <row r="398" spans="1:8" ht="15">
      <c r="A398" s="3"/>
      <c r="B398" s="11"/>
      <c r="C398" s="11" t="s">
        <v>1</v>
      </c>
      <c r="D398" s="1"/>
      <c r="E398" s="1"/>
      <c r="F398" s="1"/>
      <c r="G398" s="1"/>
      <c r="H398" s="1"/>
    </row>
    <row r="399" spans="4:8" ht="14.25">
      <c r="D399" s="1" t="s">
        <v>2</v>
      </c>
      <c r="E399" s="14">
        <v>1014180</v>
      </c>
      <c r="F399" s="5">
        <f aca="true" t="shared" si="20" ref="F399:F417">+E399</f>
        <v>1014180</v>
      </c>
      <c r="G399" s="5">
        <v>77824</v>
      </c>
      <c r="H399" s="5">
        <f aca="true" t="shared" si="21" ref="H399:H417">+F399-G399</f>
        <v>936356</v>
      </c>
    </row>
    <row r="400" spans="4:8" ht="14.25">
      <c r="D400" s="1" t="s">
        <v>3</v>
      </c>
      <c r="E400" s="14">
        <v>57936</v>
      </c>
      <c r="F400" s="5">
        <f t="shared" si="20"/>
        <v>57936</v>
      </c>
      <c r="G400" s="5">
        <v>9655.8</v>
      </c>
      <c r="H400" s="5">
        <f t="shared" si="21"/>
        <v>48280.2</v>
      </c>
    </row>
    <row r="401" spans="4:8" ht="14.25">
      <c r="D401" s="1" t="s">
        <v>4</v>
      </c>
      <c r="E401" s="14">
        <v>0</v>
      </c>
      <c r="F401" s="5">
        <f t="shared" si="20"/>
        <v>0</v>
      </c>
      <c r="G401" s="5">
        <v>0</v>
      </c>
      <c r="H401" s="5">
        <f t="shared" si="21"/>
        <v>0</v>
      </c>
    </row>
    <row r="402" spans="4:8" ht="14.25">
      <c r="D402" s="1" t="s">
        <v>5</v>
      </c>
      <c r="E402" s="14">
        <v>128653.92</v>
      </c>
      <c r="F402" s="5">
        <f t="shared" si="20"/>
        <v>128653.92</v>
      </c>
      <c r="G402" s="5">
        <v>10497.6</v>
      </c>
      <c r="H402" s="5">
        <f t="shared" si="21"/>
        <v>118156.31999999999</v>
      </c>
    </row>
    <row r="403" spans="4:8" ht="14.25">
      <c r="D403" s="1" t="s">
        <v>6</v>
      </c>
      <c r="E403" s="14">
        <v>12000</v>
      </c>
      <c r="F403" s="5">
        <f t="shared" si="20"/>
        <v>12000</v>
      </c>
      <c r="G403" s="5">
        <v>993.12</v>
      </c>
      <c r="H403" s="5">
        <f t="shared" si="21"/>
        <v>11006.88</v>
      </c>
    </row>
    <row r="404" spans="4:8" ht="14.25">
      <c r="D404" s="1" t="s">
        <v>7</v>
      </c>
      <c r="E404" s="14">
        <v>11610</v>
      </c>
      <c r="F404" s="5">
        <f t="shared" si="20"/>
        <v>11610</v>
      </c>
      <c r="G404" s="5">
        <v>918.75</v>
      </c>
      <c r="H404" s="5">
        <f t="shared" si="21"/>
        <v>10691.25</v>
      </c>
    </row>
    <row r="405" spans="4:8" ht="14.25">
      <c r="D405" s="1" t="s">
        <v>8</v>
      </c>
      <c r="E405" s="14">
        <v>12000</v>
      </c>
      <c r="F405" s="5">
        <f t="shared" si="20"/>
        <v>12000</v>
      </c>
      <c r="G405" s="5">
        <v>754.73</v>
      </c>
      <c r="H405" s="5">
        <f t="shared" si="21"/>
        <v>11245.27</v>
      </c>
    </row>
    <row r="406" spans="4:8" ht="14.25">
      <c r="D406" s="1" t="s">
        <v>78</v>
      </c>
      <c r="E406" s="14">
        <v>20000</v>
      </c>
      <c r="F406" s="5">
        <f t="shared" si="20"/>
        <v>20000</v>
      </c>
      <c r="G406" s="5">
        <v>0</v>
      </c>
      <c r="H406" s="5">
        <f t="shared" si="21"/>
        <v>20000</v>
      </c>
    </row>
    <row r="407" spans="4:8" ht="14.25">
      <c r="D407" s="1" t="s">
        <v>50</v>
      </c>
      <c r="E407" s="14">
        <v>26556</v>
      </c>
      <c r="F407" s="5">
        <f t="shared" si="20"/>
        <v>26556</v>
      </c>
      <c r="G407" s="5">
        <v>2508</v>
      </c>
      <c r="H407" s="5">
        <f t="shared" si="21"/>
        <v>24048</v>
      </c>
    </row>
    <row r="408" spans="4:8" ht="14.25">
      <c r="D408" s="1" t="s">
        <v>67</v>
      </c>
      <c r="E408" s="14">
        <v>26556</v>
      </c>
      <c r="F408" s="5">
        <f t="shared" si="20"/>
        <v>26556</v>
      </c>
      <c r="G408" s="5">
        <v>2508</v>
      </c>
      <c r="H408" s="5">
        <f t="shared" si="21"/>
        <v>24048</v>
      </c>
    </row>
    <row r="409" spans="4:8" ht="14.25">
      <c r="D409" s="1" t="s">
        <v>10</v>
      </c>
      <c r="E409" s="14">
        <v>54000</v>
      </c>
      <c r="F409" s="5">
        <f t="shared" si="20"/>
        <v>54000</v>
      </c>
      <c r="G409" s="5">
        <v>4500</v>
      </c>
      <c r="H409" s="5">
        <f t="shared" si="21"/>
        <v>49500</v>
      </c>
    </row>
    <row r="410" spans="4:8" ht="14.25">
      <c r="D410" s="1" t="s">
        <v>11</v>
      </c>
      <c r="E410" s="14">
        <v>60000</v>
      </c>
      <c r="F410" s="5">
        <f t="shared" si="20"/>
        <v>60000</v>
      </c>
      <c r="G410" s="5">
        <v>5000</v>
      </c>
      <c r="H410" s="5">
        <f t="shared" si="21"/>
        <v>55000</v>
      </c>
    </row>
    <row r="411" spans="4:8" ht="14.25">
      <c r="D411" s="1" t="s">
        <v>12</v>
      </c>
      <c r="E411" s="14">
        <v>89343</v>
      </c>
      <c r="F411" s="5">
        <f t="shared" si="20"/>
        <v>89343</v>
      </c>
      <c r="G411" s="5">
        <v>0</v>
      </c>
      <c r="H411" s="5">
        <f t="shared" si="21"/>
        <v>89343</v>
      </c>
    </row>
    <row r="412" spans="4:8" ht="14.25">
      <c r="D412" s="1" t="s">
        <v>13</v>
      </c>
      <c r="E412" s="14">
        <v>50000</v>
      </c>
      <c r="F412" s="5">
        <f t="shared" si="20"/>
        <v>50000</v>
      </c>
      <c r="G412" s="5">
        <v>0</v>
      </c>
      <c r="H412" s="5">
        <f t="shared" si="21"/>
        <v>50000</v>
      </c>
    </row>
    <row r="413" spans="4:8" ht="14.25">
      <c r="D413" s="1" t="s">
        <v>14</v>
      </c>
      <c r="E413" s="14">
        <v>2500</v>
      </c>
      <c r="F413" s="5">
        <f t="shared" si="20"/>
        <v>2500</v>
      </c>
      <c r="G413" s="5">
        <v>0</v>
      </c>
      <c r="H413" s="5">
        <f t="shared" si="21"/>
        <v>2500</v>
      </c>
    </row>
    <row r="414" spans="4:8" ht="14.25">
      <c r="D414" s="1" t="s">
        <v>15</v>
      </c>
      <c r="E414" s="14">
        <v>26124</v>
      </c>
      <c r="F414" s="5">
        <f t="shared" si="20"/>
        <v>26124</v>
      </c>
      <c r="G414" s="5">
        <v>0</v>
      </c>
      <c r="H414" s="5">
        <f t="shared" si="21"/>
        <v>26124</v>
      </c>
    </row>
    <row r="415" spans="4:8" ht="14.25">
      <c r="D415" s="1" t="s">
        <v>16</v>
      </c>
      <c r="E415" s="14">
        <v>20000</v>
      </c>
      <c r="F415" s="5">
        <f t="shared" si="20"/>
        <v>20000</v>
      </c>
      <c r="G415" s="5">
        <v>0</v>
      </c>
      <c r="H415" s="5">
        <f t="shared" si="21"/>
        <v>20000</v>
      </c>
    </row>
    <row r="416" spans="4:8" ht="14.25">
      <c r="D416" s="1" t="s">
        <v>17</v>
      </c>
      <c r="E416" s="14">
        <v>40000</v>
      </c>
      <c r="F416" s="5">
        <f t="shared" si="20"/>
        <v>40000</v>
      </c>
      <c r="G416" s="5">
        <v>40000</v>
      </c>
      <c r="H416" s="5">
        <f t="shared" si="21"/>
        <v>0</v>
      </c>
    </row>
    <row r="417" spans="4:8" ht="14.25">
      <c r="D417" s="1" t="s">
        <v>135</v>
      </c>
      <c r="E417" s="14">
        <v>27000</v>
      </c>
      <c r="F417" s="5">
        <f t="shared" si="20"/>
        <v>27000</v>
      </c>
      <c r="G417" s="5">
        <v>0</v>
      </c>
      <c r="H417" s="5">
        <f t="shared" si="21"/>
        <v>27000</v>
      </c>
    </row>
    <row r="418" spans="4:8" ht="14.25">
      <c r="D418" s="1"/>
      <c r="E418" s="14"/>
      <c r="F418" s="14"/>
      <c r="G418" s="14"/>
      <c r="H418" s="14"/>
    </row>
    <row r="419" spans="3:8" ht="15.75" thickBot="1">
      <c r="C419" s="11" t="s">
        <v>19</v>
      </c>
      <c r="D419" s="13"/>
      <c r="E419" s="8">
        <f>SUM(E399:E417)</f>
        <v>1678458.92</v>
      </c>
      <c r="F419" s="8">
        <f>SUM(F399:F417)</f>
        <v>1678458.92</v>
      </c>
      <c r="G419" s="8">
        <f>SUM(G399:G417)</f>
        <v>155160</v>
      </c>
      <c r="H419" s="8">
        <f>SUM(H399:H417)</f>
        <v>1523298.92</v>
      </c>
    </row>
    <row r="420" spans="4:8" ht="15" thickTop="1">
      <c r="D420" s="1"/>
      <c r="E420" s="14"/>
      <c r="F420" s="14"/>
      <c r="G420" s="14"/>
      <c r="H420" s="14"/>
    </row>
    <row r="421" spans="4:8" ht="14.25">
      <c r="D421" s="1"/>
      <c r="E421" s="14"/>
      <c r="F421" s="14"/>
      <c r="G421" s="14"/>
      <c r="H421" s="14"/>
    </row>
    <row r="422" spans="3:8" ht="15">
      <c r="C422" s="11" t="s">
        <v>20</v>
      </c>
      <c r="D422" s="13"/>
      <c r="E422" s="14"/>
      <c r="F422" s="14"/>
      <c r="G422" s="14"/>
      <c r="H422" s="14"/>
    </row>
    <row r="423" spans="3:8" ht="15">
      <c r="C423" s="11" t="s">
        <v>21</v>
      </c>
      <c r="D423" s="13"/>
      <c r="E423" s="14"/>
      <c r="F423" s="14"/>
      <c r="G423" s="14"/>
      <c r="H423" s="14"/>
    </row>
    <row r="424" spans="4:8" ht="14.25">
      <c r="D424" s="1"/>
      <c r="E424" s="14"/>
      <c r="F424" s="14"/>
      <c r="G424" s="14"/>
      <c r="H424" s="14"/>
    </row>
    <row r="425" spans="4:8" ht="14.25">
      <c r="D425" s="1" t="s">
        <v>22</v>
      </c>
      <c r="E425" s="14">
        <v>40000</v>
      </c>
      <c r="F425" s="5">
        <f aca="true" t="shared" si="22" ref="F425:F437">+E425</f>
        <v>40000</v>
      </c>
      <c r="G425" s="5">
        <v>0</v>
      </c>
      <c r="H425" s="5">
        <f aca="true" t="shared" si="23" ref="H425:H437">+F425-G425</f>
        <v>40000</v>
      </c>
    </row>
    <row r="426" spans="4:8" ht="14.25">
      <c r="D426" s="1" t="s">
        <v>23</v>
      </c>
      <c r="E426" s="14">
        <v>50000</v>
      </c>
      <c r="F426" s="5">
        <f t="shared" si="22"/>
        <v>50000</v>
      </c>
      <c r="G426" s="5">
        <v>0</v>
      </c>
      <c r="H426" s="5">
        <f t="shared" si="23"/>
        <v>50000</v>
      </c>
    </row>
    <row r="427" spans="4:8" ht="15">
      <c r="D427" s="25" t="s">
        <v>155</v>
      </c>
      <c r="E427" s="14"/>
      <c r="F427" s="5">
        <f t="shared" si="22"/>
        <v>0</v>
      </c>
      <c r="G427" s="5">
        <v>0</v>
      </c>
      <c r="H427" s="5">
        <f t="shared" si="23"/>
        <v>0</v>
      </c>
    </row>
    <row r="428" spans="4:8" ht="14.25">
      <c r="D428" s="36" t="s">
        <v>24</v>
      </c>
      <c r="E428" s="14">
        <v>15000</v>
      </c>
      <c r="F428" s="5">
        <f t="shared" si="22"/>
        <v>15000</v>
      </c>
      <c r="G428" s="5">
        <v>0</v>
      </c>
      <c r="H428" s="5">
        <f t="shared" si="23"/>
        <v>15000</v>
      </c>
    </row>
    <row r="429" spans="4:8" ht="14.25">
      <c r="D429" s="36" t="s">
        <v>25</v>
      </c>
      <c r="E429" s="14">
        <v>10000</v>
      </c>
      <c r="F429" s="5">
        <f t="shared" si="22"/>
        <v>10000</v>
      </c>
      <c r="G429" s="5">
        <v>0</v>
      </c>
      <c r="H429" s="5">
        <f t="shared" si="23"/>
        <v>10000</v>
      </c>
    </row>
    <row r="430" spans="4:8" ht="14.25">
      <c r="D430" s="36" t="s">
        <v>26</v>
      </c>
      <c r="E430" s="14">
        <v>40000</v>
      </c>
      <c r="F430" s="5">
        <f t="shared" si="22"/>
        <v>40000</v>
      </c>
      <c r="G430" s="5">
        <v>2255.04</v>
      </c>
      <c r="H430" s="5">
        <f t="shared" si="23"/>
        <v>37744.96</v>
      </c>
    </row>
    <row r="431" spans="4:8" ht="14.25">
      <c r="D431" s="1" t="s">
        <v>82</v>
      </c>
      <c r="E431" s="14">
        <v>20000</v>
      </c>
      <c r="F431" s="5">
        <f t="shared" si="22"/>
        <v>20000</v>
      </c>
      <c r="G431" s="5">
        <v>0</v>
      </c>
      <c r="H431" s="5">
        <f t="shared" si="23"/>
        <v>20000</v>
      </c>
    </row>
    <row r="432" spans="4:8" ht="14.25">
      <c r="D432" s="15" t="s">
        <v>83</v>
      </c>
      <c r="E432" s="14">
        <v>124000</v>
      </c>
      <c r="F432" s="5">
        <f t="shared" si="22"/>
        <v>124000</v>
      </c>
      <c r="G432" s="5">
        <v>0</v>
      </c>
      <c r="H432" s="5">
        <f t="shared" si="23"/>
        <v>124000</v>
      </c>
    </row>
    <row r="433" spans="4:8" ht="14.25">
      <c r="D433" s="15" t="s">
        <v>27</v>
      </c>
      <c r="E433" s="14">
        <v>140000</v>
      </c>
      <c r="F433" s="5">
        <f t="shared" si="22"/>
        <v>140000</v>
      </c>
      <c r="G433" s="5">
        <v>0</v>
      </c>
      <c r="H433" s="5">
        <f t="shared" si="23"/>
        <v>140000</v>
      </c>
    </row>
    <row r="434" spans="4:8" ht="14.25">
      <c r="D434" s="1" t="s">
        <v>32</v>
      </c>
      <c r="E434" s="14">
        <v>10000</v>
      </c>
      <c r="F434" s="5">
        <f t="shared" si="22"/>
        <v>10000</v>
      </c>
      <c r="G434" s="5">
        <v>0</v>
      </c>
      <c r="H434" s="5">
        <f t="shared" si="23"/>
        <v>10000</v>
      </c>
    </row>
    <row r="435" spans="4:8" ht="14.25">
      <c r="D435" s="1" t="s">
        <v>36</v>
      </c>
      <c r="E435" s="14">
        <v>49657.5</v>
      </c>
      <c r="F435" s="5">
        <f t="shared" si="22"/>
        <v>49657.5</v>
      </c>
      <c r="G435" s="5">
        <v>0</v>
      </c>
      <c r="H435" s="5">
        <f t="shared" si="23"/>
        <v>49657.5</v>
      </c>
    </row>
    <row r="436" spans="4:8" ht="14.25">
      <c r="D436" s="1" t="s">
        <v>39</v>
      </c>
      <c r="E436" s="14">
        <v>20000</v>
      </c>
      <c r="F436" s="5">
        <f t="shared" si="22"/>
        <v>20000</v>
      </c>
      <c r="G436" s="5">
        <v>0</v>
      </c>
      <c r="H436" s="5">
        <f t="shared" si="23"/>
        <v>20000</v>
      </c>
    </row>
    <row r="437" spans="4:8" ht="14.25">
      <c r="D437" s="1" t="s">
        <v>156</v>
      </c>
      <c r="E437" s="14">
        <v>20000</v>
      </c>
      <c r="F437" s="5">
        <f t="shared" si="22"/>
        <v>20000</v>
      </c>
      <c r="G437" s="5">
        <v>0</v>
      </c>
      <c r="H437" s="5">
        <f t="shared" si="23"/>
        <v>20000</v>
      </c>
    </row>
    <row r="438" spans="4:8" ht="14.25">
      <c r="D438" s="1"/>
      <c r="E438" s="14"/>
      <c r="F438" s="14"/>
      <c r="G438" s="14"/>
      <c r="H438" s="14"/>
    </row>
    <row r="439" spans="3:8" ht="15.75" thickBot="1">
      <c r="C439" s="11" t="s">
        <v>41</v>
      </c>
      <c r="D439" s="13"/>
      <c r="E439" s="8">
        <f>SUM(E425:E437)</f>
        <v>538657.5</v>
      </c>
      <c r="F439" s="8">
        <f>SUM(F425:F437)</f>
        <v>538657.5</v>
      </c>
      <c r="G439" s="8">
        <f>SUM(G425:G437)</f>
        <v>2255.04</v>
      </c>
      <c r="H439" s="8">
        <f>SUM(H425:H437)</f>
        <v>536402.46</v>
      </c>
    </row>
    <row r="440" spans="4:8" ht="15" thickTop="1">
      <c r="D440" s="1"/>
      <c r="E440" s="14"/>
      <c r="F440" s="14"/>
      <c r="G440" s="14"/>
      <c r="H440" s="14"/>
    </row>
    <row r="441" spans="4:8" ht="14.25">
      <c r="D441" s="1"/>
      <c r="E441" s="14"/>
      <c r="F441" s="14"/>
      <c r="G441" s="14"/>
      <c r="H441" s="14"/>
    </row>
    <row r="442" spans="3:8" ht="15">
      <c r="C442" s="11" t="s">
        <v>42</v>
      </c>
      <c r="D442" s="13"/>
      <c r="E442" s="14"/>
      <c r="F442" s="14"/>
      <c r="G442" s="14"/>
      <c r="H442" s="14"/>
    </row>
    <row r="443" spans="3:8" ht="14.25">
      <c r="C443" s="1"/>
      <c r="D443" s="1" t="s">
        <v>43</v>
      </c>
      <c r="E443" s="14">
        <v>0</v>
      </c>
      <c r="F443" s="5">
        <f>+E443</f>
        <v>0</v>
      </c>
      <c r="G443" s="5">
        <v>0</v>
      </c>
      <c r="H443" s="5">
        <f>+F443-G443</f>
        <v>0</v>
      </c>
    </row>
    <row r="444" spans="5:8" ht="14.25">
      <c r="E444" s="16"/>
      <c r="F444" s="16"/>
      <c r="G444" s="16"/>
      <c r="H444" s="14"/>
    </row>
    <row r="445" spans="3:8" ht="15.75" thickBot="1">
      <c r="C445" s="11" t="s">
        <v>44</v>
      </c>
      <c r="D445" s="13"/>
      <c r="E445" s="8">
        <f>SUM(E443:E444)</f>
        <v>0</v>
      </c>
      <c r="F445" s="8">
        <f>SUM(F443:F444)</f>
        <v>0</v>
      </c>
      <c r="G445" s="8">
        <f>SUM(G443:G444)</f>
        <v>0</v>
      </c>
      <c r="H445" s="8">
        <f>SUM(H443:H444)</f>
        <v>0</v>
      </c>
    </row>
    <row r="446" spans="4:8" ht="15" thickTop="1">
      <c r="D446" s="1"/>
      <c r="E446" s="16"/>
      <c r="F446" s="16"/>
      <c r="G446" s="16"/>
      <c r="H446" s="14"/>
    </row>
    <row r="447" spans="4:8" ht="14.25">
      <c r="D447" s="1"/>
      <c r="E447" s="16"/>
      <c r="F447" s="16"/>
      <c r="G447" s="16"/>
      <c r="H447" s="14"/>
    </row>
    <row r="448" spans="4:8" ht="14.25">
      <c r="D448" s="1"/>
      <c r="E448" s="16"/>
      <c r="F448" s="16"/>
      <c r="G448" s="16"/>
      <c r="H448" s="14"/>
    </row>
    <row r="449" spans="2:8" ht="15.75" thickBot="1">
      <c r="B449" s="11" t="s">
        <v>88</v>
      </c>
      <c r="D449" s="13"/>
      <c r="E449" s="8">
        <f>+E419+E439+E445</f>
        <v>2217116.42</v>
      </c>
      <c r="F449" s="8">
        <f>+F419+F439+F445</f>
        <v>2217116.42</v>
      </c>
      <c r="G449" s="8">
        <f>+G419+G439+G445</f>
        <v>157415.04</v>
      </c>
      <c r="H449" s="8">
        <f>+H419+H439+H445</f>
        <v>2059701.38</v>
      </c>
    </row>
    <row r="450" ht="13.5" thickTop="1"/>
    <row r="459" ht="13.5" thickBot="1"/>
    <row r="460" spans="1:8" ht="15.75">
      <c r="A460" s="17"/>
      <c r="B460" s="18"/>
      <c r="C460" s="18"/>
      <c r="D460" s="19" t="s">
        <v>58</v>
      </c>
      <c r="E460" s="19"/>
      <c r="F460" s="20"/>
      <c r="G460" s="20"/>
      <c r="H460" s="20" t="s">
        <v>62</v>
      </c>
    </row>
    <row r="461" spans="1:8" ht="16.5" thickBot="1">
      <c r="A461" s="21"/>
      <c r="B461" s="22"/>
      <c r="C461" s="22"/>
      <c r="D461" s="23" t="s">
        <v>59</v>
      </c>
      <c r="E461" s="23" t="s">
        <v>60</v>
      </c>
      <c r="F461" s="24" t="s">
        <v>0</v>
      </c>
      <c r="G461" s="24" t="s">
        <v>61</v>
      </c>
      <c r="H461" s="24" t="s">
        <v>63</v>
      </c>
    </row>
    <row r="462" spans="1:8" ht="15">
      <c r="A462" s="12" t="s">
        <v>92</v>
      </c>
      <c r="B462" s="3"/>
      <c r="D462" s="1"/>
      <c r="E462" s="1"/>
      <c r="F462" s="1"/>
      <c r="G462" s="1"/>
      <c r="H462" s="1"/>
    </row>
    <row r="463" spans="1:8" ht="15">
      <c r="A463" s="3"/>
      <c r="B463" s="11" t="s">
        <v>93</v>
      </c>
      <c r="D463" s="1"/>
      <c r="E463" s="1"/>
      <c r="F463" s="1"/>
      <c r="G463" s="1"/>
      <c r="H463" s="1"/>
    </row>
    <row r="464" spans="1:8" ht="15">
      <c r="A464" s="3"/>
      <c r="B464" s="11"/>
      <c r="C464" s="11" t="s">
        <v>1</v>
      </c>
      <c r="D464" s="1"/>
      <c r="E464" s="1"/>
      <c r="F464" s="1"/>
      <c r="G464" s="1"/>
      <c r="H464" s="1"/>
    </row>
    <row r="465" spans="4:8" ht="14.25">
      <c r="D465" s="1" t="s">
        <v>2</v>
      </c>
      <c r="E465" s="14">
        <v>501492</v>
      </c>
      <c r="F465" s="5">
        <f aca="true" t="shared" si="24" ref="F465:F482">+E465</f>
        <v>501492</v>
      </c>
      <c r="G465" s="5">
        <v>35596</v>
      </c>
      <c r="H465" s="5">
        <f aca="true" t="shared" si="25" ref="H465:H482">+F465-G465</f>
        <v>465896</v>
      </c>
    </row>
    <row r="466" spans="4:8" ht="14.25">
      <c r="D466" s="1" t="s">
        <v>3</v>
      </c>
      <c r="E466" s="14">
        <v>115872</v>
      </c>
      <c r="F466" s="5">
        <f t="shared" si="24"/>
        <v>115872</v>
      </c>
      <c r="G466" s="5">
        <v>4827.9</v>
      </c>
      <c r="H466" s="5">
        <f t="shared" si="25"/>
        <v>111044.1</v>
      </c>
    </row>
    <row r="467" spans="4:8" ht="14.25">
      <c r="D467" s="1" t="s">
        <v>4</v>
      </c>
      <c r="E467" s="14">
        <v>0</v>
      </c>
      <c r="F467" s="5">
        <f t="shared" si="24"/>
        <v>0</v>
      </c>
      <c r="G467" s="5">
        <v>0</v>
      </c>
      <c r="H467" s="5">
        <f t="shared" si="25"/>
        <v>0</v>
      </c>
    </row>
    <row r="468" spans="4:8" ht="14.25">
      <c r="D468" s="1" t="s">
        <v>5</v>
      </c>
      <c r="E468" s="14">
        <v>74083.68</v>
      </c>
      <c r="F468" s="5">
        <f t="shared" si="24"/>
        <v>74083.68</v>
      </c>
      <c r="G468" s="5">
        <v>4850.88</v>
      </c>
      <c r="H468" s="5">
        <f t="shared" si="25"/>
        <v>69232.79999999999</v>
      </c>
    </row>
    <row r="469" spans="4:8" ht="14.25">
      <c r="D469" s="1" t="s">
        <v>89</v>
      </c>
      <c r="E469" s="14">
        <v>7200</v>
      </c>
      <c r="F469" s="5">
        <f t="shared" si="24"/>
        <v>7200</v>
      </c>
      <c r="G469" s="5">
        <v>396.56</v>
      </c>
      <c r="H469" s="5">
        <f t="shared" si="25"/>
        <v>6803.44</v>
      </c>
    </row>
    <row r="470" spans="4:8" ht="14.25">
      <c r="D470" s="1" t="s">
        <v>90</v>
      </c>
      <c r="E470" s="14">
        <v>6120</v>
      </c>
      <c r="F470" s="5">
        <f t="shared" si="24"/>
        <v>6120</v>
      </c>
      <c r="G470" s="5">
        <v>375</v>
      </c>
      <c r="H470" s="5">
        <f t="shared" si="25"/>
        <v>5745</v>
      </c>
    </row>
    <row r="471" spans="4:8" ht="14.25">
      <c r="D471" s="1" t="s">
        <v>8</v>
      </c>
      <c r="E471" s="14">
        <v>7200</v>
      </c>
      <c r="F471" s="5">
        <f t="shared" si="24"/>
        <v>7200</v>
      </c>
      <c r="G471" s="5">
        <v>306.43</v>
      </c>
      <c r="H471" s="5">
        <f t="shared" si="25"/>
        <v>6893.57</v>
      </c>
    </row>
    <row r="472" spans="4:8" ht="14.25">
      <c r="D472" s="1" t="s">
        <v>50</v>
      </c>
      <c r="E472" s="14">
        <v>26556</v>
      </c>
      <c r="F472" s="5">
        <f t="shared" si="24"/>
        <v>26556</v>
      </c>
      <c r="G472" s="5">
        <v>2508</v>
      </c>
      <c r="H472" s="5">
        <f t="shared" si="25"/>
        <v>24048</v>
      </c>
    </row>
    <row r="473" spans="4:8" ht="14.25">
      <c r="D473" s="1" t="s">
        <v>67</v>
      </c>
      <c r="E473" s="14">
        <v>26556</v>
      </c>
      <c r="F473" s="5">
        <f t="shared" si="24"/>
        <v>26556</v>
      </c>
      <c r="G473" s="5">
        <v>2508</v>
      </c>
      <c r="H473" s="5">
        <f t="shared" si="25"/>
        <v>24048</v>
      </c>
    </row>
    <row r="474" spans="4:8" ht="14.25">
      <c r="D474" s="1" t="s">
        <v>10</v>
      </c>
      <c r="E474" s="14">
        <v>30000</v>
      </c>
      <c r="F474" s="5">
        <f t="shared" si="24"/>
        <v>30000</v>
      </c>
      <c r="G474" s="5">
        <v>1500</v>
      </c>
      <c r="H474" s="5">
        <f t="shared" si="25"/>
        <v>28500</v>
      </c>
    </row>
    <row r="475" spans="4:8" ht="14.25">
      <c r="D475" s="1" t="s">
        <v>11</v>
      </c>
      <c r="E475" s="14">
        <v>36000</v>
      </c>
      <c r="F475" s="5">
        <f t="shared" si="24"/>
        <v>36000</v>
      </c>
      <c r="G475" s="5">
        <v>2000</v>
      </c>
      <c r="H475" s="5">
        <f t="shared" si="25"/>
        <v>34000</v>
      </c>
    </row>
    <row r="476" spans="4:8" ht="14.25">
      <c r="D476" s="1" t="s">
        <v>12</v>
      </c>
      <c r="E476" s="14">
        <v>51447</v>
      </c>
      <c r="F476" s="5">
        <f t="shared" si="24"/>
        <v>51447</v>
      </c>
      <c r="G476" s="5">
        <v>0</v>
      </c>
      <c r="H476" s="5">
        <f t="shared" si="25"/>
        <v>51447</v>
      </c>
    </row>
    <row r="477" spans="4:8" ht="14.25">
      <c r="D477" s="1" t="s">
        <v>13</v>
      </c>
      <c r="E477" s="14">
        <v>30000</v>
      </c>
      <c r="F477" s="5">
        <f t="shared" si="24"/>
        <v>30000</v>
      </c>
      <c r="G477" s="5">
        <v>0</v>
      </c>
      <c r="H477" s="5">
        <f t="shared" si="25"/>
        <v>30000</v>
      </c>
    </row>
    <row r="478" spans="4:8" ht="14.25">
      <c r="D478" s="1" t="s">
        <v>14</v>
      </c>
      <c r="E478" s="14">
        <v>2500</v>
      </c>
      <c r="F478" s="5">
        <f t="shared" si="24"/>
        <v>2500</v>
      </c>
      <c r="G478" s="5">
        <v>0</v>
      </c>
      <c r="H478" s="5">
        <f t="shared" si="25"/>
        <v>2500</v>
      </c>
    </row>
    <row r="479" spans="4:8" ht="14.25">
      <c r="D479" s="1" t="s">
        <v>15</v>
      </c>
      <c r="E479" s="14">
        <v>13208</v>
      </c>
      <c r="F479" s="5">
        <f t="shared" si="24"/>
        <v>13208</v>
      </c>
      <c r="G479" s="5">
        <v>0</v>
      </c>
      <c r="H479" s="5">
        <f t="shared" si="25"/>
        <v>13208</v>
      </c>
    </row>
    <row r="480" spans="4:8" ht="14.25">
      <c r="D480" s="1" t="s">
        <v>16</v>
      </c>
      <c r="E480" s="14">
        <v>12000</v>
      </c>
      <c r="F480" s="5">
        <f t="shared" si="24"/>
        <v>12000</v>
      </c>
      <c r="G480" s="5">
        <v>0</v>
      </c>
      <c r="H480" s="5">
        <f t="shared" si="25"/>
        <v>12000</v>
      </c>
    </row>
    <row r="481" spans="4:8" ht="14.25">
      <c r="D481" s="1" t="s">
        <v>17</v>
      </c>
      <c r="E481" s="14">
        <v>24000</v>
      </c>
      <c r="F481" s="5">
        <f t="shared" si="24"/>
        <v>24000</v>
      </c>
      <c r="G481" s="5">
        <v>16000</v>
      </c>
      <c r="H481" s="5">
        <f t="shared" si="25"/>
        <v>8000</v>
      </c>
    </row>
    <row r="482" spans="4:8" ht="14.25">
      <c r="D482" s="1" t="s">
        <v>135</v>
      </c>
      <c r="E482" s="14">
        <v>12000</v>
      </c>
      <c r="F482" s="5">
        <f t="shared" si="24"/>
        <v>12000</v>
      </c>
      <c r="G482" s="5">
        <v>0</v>
      </c>
      <c r="H482" s="5">
        <f t="shared" si="25"/>
        <v>12000</v>
      </c>
    </row>
    <row r="483" spans="4:8" ht="14.25">
      <c r="D483" s="1"/>
      <c r="E483" s="14"/>
      <c r="F483" s="14"/>
      <c r="G483" s="14"/>
      <c r="H483" s="14"/>
    </row>
    <row r="484" spans="3:8" ht="15.75" thickBot="1">
      <c r="C484" s="11" t="s">
        <v>19</v>
      </c>
      <c r="D484" s="13"/>
      <c r="E484" s="8">
        <f>SUM(E465:E482)</f>
        <v>976234.6799999999</v>
      </c>
      <c r="F484" s="8">
        <f>SUM(F465:F482)</f>
        <v>976234.6799999999</v>
      </c>
      <c r="G484" s="8">
        <f>SUM(G465:G482)</f>
        <v>70868.76999999999</v>
      </c>
      <c r="H484" s="8">
        <f>SUM(H465:H482)</f>
        <v>905365.9099999998</v>
      </c>
    </row>
    <row r="485" spans="4:8" ht="15" thickTop="1">
      <c r="D485" s="1"/>
      <c r="E485" s="14"/>
      <c r="F485" s="14"/>
      <c r="G485" s="14"/>
      <c r="H485" s="14"/>
    </row>
    <row r="486" spans="4:8" ht="14.25">
      <c r="D486" s="1"/>
      <c r="E486" s="14"/>
      <c r="F486" s="14"/>
      <c r="G486" s="14"/>
      <c r="H486" s="14"/>
    </row>
    <row r="487" spans="3:8" ht="15">
      <c r="C487" s="11" t="s">
        <v>20</v>
      </c>
      <c r="D487" s="13"/>
      <c r="E487" s="14"/>
      <c r="F487" s="14"/>
      <c r="G487" s="14"/>
      <c r="H487" s="14"/>
    </row>
    <row r="488" spans="3:8" ht="15">
      <c r="C488" s="11" t="s">
        <v>21</v>
      </c>
      <c r="D488" s="13"/>
      <c r="E488" s="14"/>
      <c r="F488" s="14"/>
      <c r="G488" s="14"/>
      <c r="H488" s="14"/>
    </row>
    <row r="489" spans="4:8" ht="14.25">
      <c r="D489" s="1" t="s">
        <v>22</v>
      </c>
      <c r="E489" s="14">
        <v>10000</v>
      </c>
      <c r="F489" s="5">
        <f aca="true" t="shared" si="26" ref="F489:F495">+E489</f>
        <v>10000</v>
      </c>
      <c r="G489" s="5">
        <v>0</v>
      </c>
      <c r="H489" s="5">
        <f>+F489-G489</f>
        <v>10000</v>
      </c>
    </row>
    <row r="490" spans="4:8" ht="14.25">
      <c r="D490" s="1" t="s">
        <v>23</v>
      </c>
      <c r="E490" s="14">
        <v>15000</v>
      </c>
      <c r="F490" s="5">
        <f t="shared" si="26"/>
        <v>15000</v>
      </c>
      <c r="G490" s="5">
        <v>0</v>
      </c>
      <c r="H490" s="5">
        <f aca="true" t="shared" si="27" ref="H490:H495">+F490-G490</f>
        <v>15000</v>
      </c>
    </row>
    <row r="491" spans="4:8" ht="14.25">
      <c r="D491" s="15" t="s">
        <v>27</v>
      </c>
      <c r="E491" s="14">
        <v>50000</v>
      </c>
      <c r="F491" s="5">
        <f t="shared" si="26"/>
        <v>50000</v>
      </c>
      <c r="G491" s="5">
        <v>0</v>
      </c>
      <c r="H491" s="5">
        <f t="shared" si="27"/>
        <v>50000</v>
      </c>
    </row>
    <row r="492" spans="4:8" ht="14.25">
      <c r="D492" s="1" t="s">
        <v>32</v>
      </c>
      <c r="E492" s="14">
        <v>10000</v>
      </c>
      <c r="F492" s="5">
        <f t="shared" si="26"/>
        <v>10000</v>
      </c>
      <c r="G492" s="5">
        <v>0</v>
      </c>
      <c r="H492" s="5">
        <f t="shared" si="27"/>
        <v>10000</v>
      </c>
    </row>
    <row r="493" spans="4:8" ht="14.25">
      <c r="D493" s="1" t="s">
        <v>39</v>
      </c>
      <c r="E493" s="14">
        <v>5000</v>
      </c>
      <c r="F493" s="5">
        <f t="shared" si="26"/>
        <v>5000</v>
      </c>
      <c r="G493" s="5">
        <v>0</v>
      </c>
      <c r="H493" s="5">
        <f t="shared" si="27"/>
        <v>5000</v>
      </c>
    </row>
    <row r="494" spans="4:8" ht="14.25">
      <c r="D494" s="1" t="s">
        <v>91</v>
      </c>
      <c r="E494" s="14">
        <v>0</v>
      </c>
      <c r="F494" s="14">
        <f t="shared" si="26"/>
        <v>0</v>
      </c>
      <c r="G494" s="14">
        <v>0</v>
      </c>
      <c r="H494" s="5">
        <f t="shared" si="27"/>
        <v>0</v>
      </c>
    </row>
    <row r="495" spans="4:8" ht="14.25">
      <c r="D495" s="1" t="s">
        <v>157</v>
      </c>
      <c r="E495" s="14">
        <v>25000</v>
      </c>
      <c r="F495" s="14">
        <f t="shared" si="26"/>
        <v>25000</v>
      </c>
      <c r="G495" s="14">
        <v>0</v>
      </c>
      <c r="H495" s="5">
        <f t="shared" si="27"/>
        <v>25000</v>
      </c>
    </row>
    <row r="496" spans="4:8" ht="14.25">
      <c r="D496" s="1"/>
      <c r="E496" s="14"/>
      <c r="F496" s="14"/>
      <c r="G496" s="14"/>
      <c r="H496" s="14"/>
    </row>
    <row r="497" spans="3:8" ht="15.75" thickBot="1">
      <c r="C497" s="11" t="s">
        <v>41</v>
      </c>
      <c r="D497" s="13"/>
      <c r="E497" s="8">
        <f>SUM(E489:E496)</f>
        <v>115000</v>
      </c>
      <c r="F497" s="8">
        <f>SUM(F489:F496)</f>
        <v>115000</v>
      </c>
      <c r="G497" s="8">
        <f>SUM(G489:G496)</f>
        <v>0</v>
      </c>
      <c r="H497" s="8">
        <f>SUM(H489:H496)</f>
        <v>115000</v>
      </c>
    </row>
    <row r="498" spans="4:8" ht="15" thickTop="1">
      <c r="D498" s="1"/>
      <c r="E498" s="14"/>
      <c r="F498" s="14"/>
      <c r="G498" s="14"/>
      <c r="H498" s="14"/>
    </row>
    <row r="499" spans="4:8" ht="14.25">
      <c r="D499" s="1"/>
      <c r="E499" s="14"/>
      <c r="F499" s="14"/>
      <c r="G499" s="14"/>
      <c r="H499" s="14"/>
    </row>
    <row r="500" spans="3:8" ht="15">
      <c r="C500" s="11" t="s">
        <v>42</v>
      </c>
      <c r="D500" s="13"/>
      <c r="E500" s="14"/>
      <c r="F500" s="14"/>
      <c r="G500" s="14"/>
      <c r="H500" s="14"/>
    </row>
    <row r="501" spans="3:8" ht="14.25">
      <c r="C501" s="1"/>
      <c r="D501" s="1" t="s">
        <v>43</v>
      </c>
      <c r="E501" s="14">
        <v>0</v>
      </c>
      <c r="F501" s="5">
        <f>+E501</f>
        <v>0</v>
      </c>
      <c r="G501" s="5">
        <v>0</v>
      </c>
      <c r="H501" s="5">
        <f>+F501-G501</f>
        <v>0</v>
      </c>
    </row>
    <row r="502" spans="5:8" ht="14.25">
      <c r="E502" s="16"/>
      <c r="F502" s="16"/>
      <c r="G502" s="16"/>
      <c r="H502" s="14"/>
    </row>
    <row r="503" spans="3:8" ht="15.75" thickBot="1">
      <c r="C503" s="11" t="s">
        <v>44</v>
      </c>
      <c r="D503" s="13"/>
      <c r="E503" s="8">
        <f>SUM(E501:E502)</f>
        <v>0</v>
      </c>
      <c r="F503" s="8">
        <f>SUM(F501:F502)</f>
        <v>0</v>
      </c>
      <c r="G503" s="8">
        <f>SUM(G501:G502)</f>
        <v>0</v>
      </c>
      <c r="H503" s="8">
        <f>SUM(H501:H502)</f>
        <v>0</v>
      </c>
    </row>
    <row r="504" spans="4:8" ht="15" thickTop="1">
      <c r="D504" s="1"/>
      <c r="E504" s="16"/>
      <c r="F504" s="16"/>
      <c r="G504" s="16"/>
      <c r="H504" s="14"/>
    </row>
    <row r="505" spans="4:8" ht="14.25">
      <c r="D505" s="1"/>
      <c r="E505" s="16"/>
      <c r="F505" s="16"/>
      <c r="G505" s="16"/>
      <c r="H505" s="14"/>
    </row>
    <row r="506" spans="4:8" ht="14.25">
      <c r="D506" s="1"/>
      <c r="E506" s="16"/>
      <c r="F506" s="16"/>
      <c r="G506" s="16"/>
      <c r="H506" s="14"/>
    </row>
    <row r="507" spans="2:8" ht="15.75" thickBot="1">
      <c r="B507" s="11" t="s">
        <v>116</v>
      </c>
      <c r="D507" s="13"/>
      <c r="E507" s="8">
        <f>+E484+E497+E503</f>
        <v>1091234.68</v>
      </c>
      <c r="F507" s="8">
        <f>+F484+F497+F503</f>
        <v>1091234.68</v>
      </c>
      <c r="G507" s="8">
        <f>+G484+G497+G503</f>
        <v>70868.76999999999</v>
      </c>
      <c r="H507" s="8">
        <f>+H484+H497+H503</f>
        <v>1020365.9099999998</v>
      </c>
    </row>
    <row r="508" ht="13.5" thickTop="1"/>
    <row r="517" ht="13.5" thickBot="1"/>
    <row r="518" spans="1:8" ht="15.75">
      <c r="A518" s="17"/>
      <c r="B518" s="18"/>
      <c r="C518" s="18"/>
      <c r="D518" s="19" t="s">
        <v>58</v>
      </c>
      <c r="E518" s="19"/>
      <c r="F518" s="20"/>
      <c r="G518" s="20"/>
      <c r="H518" s="20" t="s">
        <v>62</v>
      </c>
    </row>
    <row r="519" spans="1:8" ht="16.5" thickBot="1">
      <c r="A519" s="21"/>
      <c r="B519" s="22"/>
      <c r="C519" s="22"/>
      <c r="D519" s="23" t="s">
        <v>59</v>
      </c>
      <c r="E519" s="23" t="s">
        <v>60</v>
      </c>
      <c r="F519" s="24" t="s">
        <v>0</v>
      </c>
      <c r="G519" s="24" t="s">
        <v>61</v>
      </c>
      <c r="H519" s="24" t="s">
        <v>63</v>
      </c>
    </row>
    <row r="520" spans="1:8" ht="15">
      <c r="A520" s="12" t="s">
        <v>94</v>
      </c>
      <c r="B520" s="3"/>
      <c r="D520" s="1"/>
      <c r="E520" s="1"/>
      <c r="F520" s="1"/>
      <c r="G520" s="1"/>
      <c r="H520" s="1"/>
    </row>
    <row r="521" spans="1:8" ht="15">
      <c r="A521" s="3"/>
      <c r="B521" s="11" t="s">
        <v>95</v>
      </c>
      <c r="D521" s="1"/>
      <c r="E521" s="1"/>
      <c r="F521" s="1"/>
      <c r="G521" s="1"/>
      <c r="H521" s="1"/>
    </row>
    <row r="522" spans="3:8" ht="15">
      <c r="C522" s="11" t="s">
        <v>20</v>
      </c>
      <c r="D522" s="13"/>
      <c r="E522" s="14"/>
      <c r="F522" s="14"/>
      <c r="G522" s="14"/>
      <c r="H522" s="14"/>
    </row>
    <row r="523" spans="3:8" ht="15">
      <c r="C523" s="11" t="s">
        <v>21</v>
      </c>
      <c r="D523" s="13"/>
      <c r="E523" s="14"/>
      <c r="F523" s="14"/>
      <c r="G523" s="14"/>
      <c r="H523" s="14"/>
    </row>
    <row r="524" spans="4:8" ht="14.25">
      <c r="D524" s="1" t="s">
        <v>22</v>
      </c>
      <c r="E524" s="14">
        <v>0</v>
      </c>
      <c r="F524" s="5">
        <f>+E524</f>
        <v>0</v>
      </c>
      <c r="G524" s="5">
        <v>0</v>
      </c>
      <c r="H524" s="5">
        <f>+F524-G524</f>
        <v>0</v>
      </c>
    </row>
    <row r="525" spans="4:8" ht="14.25">
      <c r="D525" s="15" t="s">
        <v>27</v>
      </c>
      <c r="E525" s="14">
        <v>10000</v>
      </c>
      <c r="F525" s="5">
        <f>+E525</f>
        <v>10000</v>
      </c>
      <c r="G525" s="5">
        <v>0</v>
      </c>
      <c r="H525" s="5">
        <f>+F525-G525</f>
        <v>10000</v>
      </c>
    </row>
    <row r="526" spans="4:8" ht="14.25">
      <c r="D526" s="1"/>
      <c r="E526" s="14"/>
      <c r="F526" s="14"/>
      <c r="G526" s="14"/>
      <c r="H526" s="14"/>
    </row>
    <row r="527" spans="3:8" ht="15">
      <c r="C527" s="11" t="s">
        <v>41</v>
      </c>
      <c r="D527" s="13"/>
      <c r="E527" s="14">
        <f>SUM(E524:E526)</f>
        <v>10000</v>
      </c>
      <c r="F527" s="14">
        <f>SUM(F524:F526)</f>
        <v>10000</v>
      </c>
      <c r="G527" s="14">
        <f>SUM(G524:G526)</f>
        <v>0</v>
      </c>
      <c r="H527" s="14">
        <f>SUM(H524:H526)</f>
        <v>10000</v>
      </c>
    </row>
    <row r="528" spans="4:8" ht="14.25">
      <c r="D528" s="1"/>
      <c r="E528" s="1"/>
      <c r="F528" s="14"/>
      <c r="G528" s="14"/>
      <c r="H528" s="14"/>
    </row>
    <row r="529" spans="4:8" ht="14.25">
      <c r="D529" s="1"/>
      <c r="E529" s="1"/>
      <c r="F529" s="14"/>
      <c r="G529" s="14"/>
      <c r="H529" s="14"/>
    </row>
    <row r="530" spans="5:8" ht="14.25">
      <c r="E530" s="1"/>
      <c r="F530" s="16"/>
      <c r="G530" s="16"/>
      <c r="H530" s="16"/>
    </row>
    <row r="531" spans="2:8" ht="15.75" thickBot="1">
      <c r="B531" s="11" t="s">
        <v>96</v>
      </c>
      <c r="D531" s="13"/>
      <c r="E531" s="8">
        <f>+E527</f>
        <v>10000</v>
      </c>
      <c r="F531" s="8">
        <f>+F527</f>
        <v>10000</v>
      </c>
      <c r="G531" s="8">
        <f>+G527</f>
        <v>0</v>
      </c>
      <c r="H531" s="8">
        <f>+H527</f>
        <v>10000</v>
      </c>
    </row>
    <row r="532" ht="13.5" thickTop="1"/>
    <row r="541" ht="13.5" thickBot="1"/>
    <row r="542" spans="1:8" ht="15.75">
      <c r="A542" s="17"/>
      <c r="B542" s="18"/>
      <c r="C542" s="18"/>
      <c r="D542" s="19" t="s">
        <v>58</v>
      </c>
      <c r="E542" s="19"/>
      <c r="F542" s="20"/>
      <c r="G542" s="20"/>
      <c r="H542" s="20" t="s">
        <v>62</v>
      </c>
    </row>
    <row r="543" spans="1:8" ht="16.5" thickBot="1">
      <c r="A543" s="21"/>
      <c r="B543" s="22"/>
      <c r="C543" s="22"/>
      <c r="D543" s="23" t="s">
        <v>59</v>
      </c>
      <c r="E543" s="23" t="s">
        <v>60</v>
      </c>
      <c r="F543" s="24" t="s">
        <v>0</v>
      </c>
      <c r="G543" s="24" t="s">
        <v>61</v>
      </c>
      <c r="H543" s="24" t="s">
        <v>63</v>
      </c>
    </row>
    <row r="544" spans="1:8" ht="15">
      <c r="A544" s="12" t="s">
        <v>99</v>
      </c>
      <c r="B544" s="3"/>
      <c r="D544" s="1"/>
      <c r="E544" s="1"/>
      <c r="F544" s="1"/>
      <c r="G544" s="1"/>
      <c r="H544" s="1"/>
    </row>
    <row r="545" spans="1:8" ht="15">
      <c r="A545" s="3"/>
      <c r="B545" s="11" t="s">
        <v>100</v>
      </c>
      <c r="D545" s="1"/>
      <c r="E545" s="1"/>
      <c r="F545" s="1"/>
      <c r="G545" s="1"/>
      <c r="H545" s="1"/>
    </row>
    <row r="546" spans="3:8" ht="15">
      <c r="C546" s="11" t="s">
        <v>20</v>
      </c>
      <c r="D546" s="13"/>
      <c r="E546" s="14"/>
      <c r="F546" s="14"/>
      <c r="G546" s="14"/>
      <c r="H546" s="14"/>
    </row>
    <row r="547" spans="3:8" ht="15">
      <c r="C547" s="11" t="s">
        <v>21</v>
      </c>
      <c r="D547" s="13"/>
      <c r="E547" s="14"/>
      <c r="F547" s="14"/>
      <c r="G547" s="14"/>
      <c r="H547" s="14"/>
    </row>
    <row r="548" spans="4:8" ht="14.25">
      <c r="D548" s="1" t="s">
        <v>22</v>
      </c>
      <c r="E548" s="14">
        <v>10000</v>
      </c>
      <c r="F548" s="5">
        <f aca="true" t="shared" si="28" ref="F548:F554">+E548</f>
        <v>10000</v>
      </c>
      <c r="G548" s="5">
        <v>0</v>
      </c>
      <c r="H548" s="5">
        <f aca="true" t="shared" si="29" ref="H548:H554">+F548-G548</f>
        <v>10000</v>
      </c>
    </row>
    <row r="549" spans="4:8" ht="14.25">
      <c r="D549" s="1" t="s">
        <v>23</v>
      </c>
      <c r="E549" s="14">
        <v>0</v>
      </c>
      <c r="F549" s="5">
        <f t="shared" si="28"/>
        <v>0</v>
      </c>
      <c r="G549" s="5">
        <v>0</v>
      </c>
      <c r="H549" s="5">
        <f t="shared" si="29"/>
        <v>0</v>
      </c>
    </row>
    <row r="550" spans="4:8" ht="14.25">
      <c r="D550" s="1" t="s">
        <v>82</v>
      </c>
      <c r="E550" s="14">
        <v>5000</v>
      </c>
      <c r="F550" s="5">
        <f t="shared" si="28"/>
        <v>5000</v>
      </c>
      <c r="G550" s="5">
        <v>0</v>
      </c>
      <c r="H550" s="5">
        <f t="shared" si="29"/>
        <v>5000</v>
      </c>
    </row>
    <row r="551" spans="4:8" ht="14.25">
      <c r="D551" s="15" t="s">
        <v>27</v>
      </c>
      <c r="E551" s="14">
        <v>10000</v>
      </c>
      <c r="F551" s="5">
        <f t="shared" si="28"/>
        <v>10000</v>
      </c>
      <c r="G551" s="5">
        <v>0</v>
      </c>
      <c r="H551" s="5">
        <f t="shared" si="29"/>
        <v>10000</v>
      </c>
    </row>
    <row r="552" spans="4:8" ht="14.25">
      <c r="D552" s="15" t="s">
        <v>97</v>
      </c>
      <c r="E552" s="14">
        <v>100000</v>
      </c>
      <c r="F552" s="5">
        <f t="shared" si="28"/>
        <v>100000</v>
      </c>
      <c r="G552" s="5">
        <v>0</v>
      </c>
      <c r="H552" s="5">
        <f t="shared" si="29"/>
        <v>100000</v>
      </c>
    </row>
    <row r="553" spans="4:8" ht="14.25">
      <c r="D553" s="1" t="s">
        <v>98</v>
      </c>
      <c r="E553" s="14">
        <v>8000</v>
      </c>
      <c r="F553" s="5">
        <f t="shared" si="28"/>
        <v>8000</v>
      </c>
      <c r="G553" s="5">
        <v>0</v>
      </c>
      <c r="H553" s="5">
        <f t="shared" si="29"/>
        <v>8000</v>
      </c>
    </row>
    <row r="554" spans="4:8" ht="14.25">
      <c r="D554" s="1" t="s">
        <v>32</v>
      </c>
      <c r="E554" s="14">
        <v>15000</v>
      </c>
      <c r="F554" s="5">
        <f t="shared" si="28"/>
        <v>15000</v>
      </c>
      <c r="G554" s="5">
        <v>0</v>
      </c>
      <c r="H554" s="5">
        <f t="shared" si="29"/>
        <v>15000</v>
      </c>
    </row>
    <row r="555" spans="4:8" ht="14.25">
      <c r="D555" s="1"/>
      <c r="E555" s="14"/>
      <c r="F555" s="14"/>
      <c r="G555" s="14"/>
      <c r="H555" s="14"/>
    </row>
    <row r="556" spans="3:8" ht="15.75" thickBot="1">
      <c r="C556" s="11" t="s">
        <v>41</v>
      </c>
      <c r="D556" s="13"/>
      <c r="E556" s="8">
        <f>SUM(E548:E555)</f>
        <v>148000</v>
      </c>
      <c r="F556" s="8">
        <f>SUM(F548:F555)</f>
        <v>148000</v>
      </c>
      <c r="G556" s="8">
        <f>SUM(G548:G555)</f>
        <v>0</v>
      </c>
      <c r="H556" s="8">
        <f>SUM(H548:H555)</f>
        <v>148000</v>
      </c>
    </row>
    <row r="557" spans="4:8" ht="15" thickTop="1">
      <c r="D557" s="1"/>
      <c r="E557" s="14"/>
      <c r="F557" s="14"/>
      <c r="G557" s="14"/>
      <c r="H557" s="14"/>
    </row>
    <row r="558" spans="4:8" ht="14.25">
      <c r="D558" s="1"/>
      <c r="E558" s="14"/>
      <c r="F558" s="14"/>
      <c r="G558" s="14"/>
      <c r="H558" s="14"/>
    </row>
    <row r="559" spans="4:8" ht="14.25">
      <c r="D559" s="1"/>
      <c r="E559" s="16"/>
      <c r="F559" s="16"/>
      <c r="G559" s="16"/>
      <c r="H559" s="14"/>
    </row>
    <row r="560" spans="2:8" ht="15.75" thickBot="1">
      <c r="B560" s="11" t="s">
        <v>101</v>
      </c>
      <c r="D560" s="13"/>
      <c r="E560" s="8">
        <f>+E556</f>
        <v>148000</v>
      </c>
      <c r="F560" s="8">
        <f>+F556</f>
        <v>148000</v>
      </c>
      <c r="G560" s="8">
        <f>+G556</f>
        <v>0</v>
      </c>
      <c r="H560" s="8">
        <f>+H556</f>
        <v>148000</v>
      </c>
    </row>
    <row r="561" ht="13.5" thickTop="1"/>
    <row r="570" ht="13.5" thickBot="1"/>
    <row r="571" spans="1:8" ht="15.75">
      <c r="A571" s="17"/>
      <c r="B571" s="18"/>
      <c r="C571" s="18"/>
      <c r="D571" s="19" t="s">
        <v>58</v>
      </c>
      <c r="E571" s="19"/>
      <c r="F571" s="20"/>
      <c r="G571" s="20"/>
      <c r="H571" s="20" t="s">
        <v>62</v>
      </c>
    </row>
    <row r="572" spans="1:8" ht="16.5" thickBot="1">
      <c r="A572" s="21"/>
      <c r="B572" s="22"/>
      <c r="C572" s="22"/>
      <c r="D572" s="23" t="s">
        <v>59</v>
      </c>
      <c r="E572" s="23" t="s">
        <v>60</v>
      </c>
      <c r="F572" s="24" t="s">
        <v>0</v>
      </c>
      <c r="G572" s="24" t="s">
        <v>61</v>
      </c>
      <c r="H572" s="24" t="s">
        <v>63</v>
      </c>
    </row>
    <row r="573" spans="1:8" ht="15">
      <c r="A573" s="12" t="s">
        <v>99</v>
      </c>
      <c r="B573" s="3"/>
      <c r="D573" s="1"/>
      <c r="E573" s="1"/>
      <c r="F573" s="1"/>
      <c r="G573" s="1"/>
      <c r="H573" s="1"/>
    </row>
    <row r="574" spans="1:8" ht="15">
      <c r="A574" s="3"/>
      <c r="B574" s="11" t="s">
        <v>103</v>
      </c>
      <c r="D574" s="1"/>
      <c r="E574" s="1"/>
      <c r="F574" s="1"/>
      <c r="G574" s="1"/>
      <c r="H574" s="1"/>
    </row>
    <row r="575" spans="1:8" ht="15">
      <c r="A575" s="3"/>
      <c r="B575" s="11"/>
      <c r="C575" s="11" t="s">
        <v>1</v>
      </c>
      <c r="D575" s="1"/>
      <c r="E575" s="1"/>
      <c r="F575" s="1"/>
      <c r="G575" s="1"/>
      <c r="H575" s="1"/>
    </row>
    <row r="576" spans="4:8" ht="14.25">
      <c r="D576" s="1" t="s">
        <v>102</v>
      </c>
      <c r="E576" s="14">
        <v>24000</v>
      </c>
      <c r="F576" s="5">
        <f>+E576</f>
        <v>24000</v>
      </c>
      <c r="G576" s="5">
        <v>0</v>
      </c>
      <c r="H576" s="5">
        <f>+F576-G576</f>
        <v>24000</v>
      </c>
    </row>
    <row r="577" spans="4:8" ht="14.25">
      <c r="D577" s="1"/>
      <c r="E577" s="14"/>
      <c r="F577" s="14"/>
      <c r="G577" s="14"/>
      <c r="H577" s="14"/>
    </row>
    <row r="578" spans="3:8" ht="15.75" thickBot="1">
      <c r="C578" s="11" t="s">
        <v>19</v>
      </c>
      <c r="D578" s="13"/>
      <c r="E578" s="8">
        <f>SUM(E576:E576)</f>
        <v>24000</v>
      </c>
      <c r="F578" s="8">
        <f>SUM(F576:F576)</f>
        <v>24000</v>
      </c>
      <c r="G578" s="8">
        <f>SUM(G576:G576)</f>
        <v>0</v>
      </c>
      <c r="H578" s="8">
        <f>SUM(H576:H576)</f>
        <v>24000</v>
      </c>
    </row>
    <row r="579" spans="4:8" ht="15" thickTop="1">
      <c r="D579" s="1"/>
      <c r="E579" s="14"/>
      <c r="F579" s="14"/>
      <c r="G579" s="14"/>
      <c r="H579" s="14"/>
    </row>
    <row r="580" spans="4:8" ht="14.25">
      <c r="D580" s="1"/>
      <c r="E580" s="14"/>
      <c r="F580" s="14"/>
      <c r="G580" s="14"/>
      <c r="H580" s="14"/>
    </row>
    <row r="581" spans="3:8" ht="15">
      <c r="C581" s="11" t="s">
        <v>20</v>
      </c>
      <c r="D581" s="13"/>
      <c r="E581" s="14"/>
      <c r="F581" s="14"/>
      <c r="G581" s="14"/>
      <c r="H581" s="14"/>
    </row>
    <row r="582" spans="3:8" ht="15">
      <c r="C582" s="11" t="s">
        <v>21</v>
      </c>
      <c r="D582" s="13"/>
      <c r="E582" s="14"/>
      <c r="F582" s="14"/>
      <c r="G582" s="14"/>
      <c r="H582" s="14"/>
    </row>
    <row r="583" spans="4:8" ht="15">
      <c r="D583" s="25" t="s">
        <v>155</v>
      </c>
      <c r="E583" s="14"/>
      <c r="F583" s="14"/>
      <c r="G583" s="14"/>
      <c r="H583" s="14"/>
    </row>
    <row r="584" spans="4:8" ht="14.25">
      <c r="D584" s="15" t="s">
        <v>26</v>
      </c>
      <c r="E584" s="14">
        <v>75000</v>
      </c>
      <c r="F584" s="5">
        <f>+E584</f>
        <v>75000</v>
      </c>
      <c r="G584" s="5">
        <v>2875.45</v>
      </c>
      <c r="H584" s="5">
        <f>+F584-G584</f>
        <v>72124.55</v>
      </c>
    </row>
    <row r="585" spans="4:8" ht="14.25">
      <c r="D585" s="15" t="s">
        <v>27</v>
      </c>
      <c r="E585" s="14">
        <v>30000</v>
      </c>
      <c r="F585" s="5">
        <f>+E585</f>
        <v>30000</v>
      </c>
      <c r="G585" s="5">
        <v>0</v>
      </c>
      <c r="H585" s="5">
        <f>+F585-G585</f>
        <v>30000</v>
      </c>
    </row>
    <row r="586" spans="4:8" ht="14.25">
      <c r="D586" s="1"/>
      <c r="E586" s="14"/>
      <c r="F586" s="14"/>
      <c r="G586" s="14"/>
      <c r="H586" s="14"/>
    </row>
    <row r="587" spans="3:8" ht="15.75" thickBot="1">
      <c r="C587" s="11" t="s">
        <v>41</v>
      </c>
      <c r="D587" s="13"/>
      <c r="E587" s="8">
        <f>SUM(E583:E586)</f>
        <v>105000</v>
      </c>
      <c r="F587" s="8">
        <f>SUM(F583:F586)</f>
        <v>105000</v>
      </c>
      <c r="G587" s="8">
        <f>SUM(G583:G586)</f>
        <v>2875.45</v>
      </c>
      <c r="H587" s="8">
        <f>SUM(H583:H586)</f>
        <v>102124.55</v>
      </c>
    </row>
    <row r="588" spans="4:8" ht="15" thickTop="1">
      <c r="D588" s="1"/>
      <c r="E588" s="14"/>
      <c r="F588" s="14"/>
      <c r="G588" s="14"/>
      <c r="H588" s="14"/>
    </row>
    <row r="589" spans="4:8" ht="14.25">
      <c r="D589" s="1"/>
      <c r="E589" s="14"/>
      <c r="F589" s="14"/>
      <c r="G589" s="14"/>
      <c r="H589" s="14"/>
    </row>
    <row r="590" spans="4:8" ht="14.25">
      <c r="D590" s="1"/>
      <c r="E590" s="16"/>
      <c r="F590" s="16"/>
      <c r="G590" s="16"/>
      <c r="H590" s="14"/>
    </row>
    <row r="591" spans="2:8" ht="15.75" thickBot="1">
      <c r="B591" s="11" t="s">
        <v>104</v>
      </c>
      <c r="D591" s="13"/>
      <c r="E591" s="8">
        <f>+E578+E587</f>
        <v>129000</v>
      </c>
      <c r="F591" s="8">
        <f>+F578+F587</f>
        <v>129000</v>
      </c>
      <c r="G591" s="8">
        <f>+G578+G587</f>
        <v>2875.45</v>
      </c>
      <c r="H591" s="8">
        <f>+H578+H587</f>
        <v>126124.55</v>
      </c>
    </row>
    <row r="592" ht="13.5" thickTop="1"/>
    <row r="601" ht="13.5" thickBot="1"/>
    <row r="602" spans="1:8" ht="15.75">
      <c r="A602" s="17"/>
      <c r="B602" s="18"/>
      <c r="C602" s="18"/>
      <c r="D602" s="19" t="s">
        <v>58</v>
      </c>
      <c r="E602" s="19"/>
      <c r="F602" s="20"/>
      <c r="G602" s="20"/>
      <c r="H602" s="20" t="s">
        <v>62</v>
      </c>
    </row>
    <row r="603" spans="1:8" ht="16.5" thickBot="1">
      <c r="A603" s="21"/>
      <c r="B603" s="22"/>
      <c r="C603" s="22"/>
      <c r="D603" s="23" t="s">
        <v>59</v>
      </c>
      <c r="E603" s="23" t="s">
        <v>60</v>
      </c>
      <c r="F603" s="24" t="s">
        <v>0</v>
      </c>
      <c r="G603" s="24" t="s">
        <v>61</v>
      </c>
      <c r="H603" s="24" t="s">
        <v>63</v>
      </c>
    </row>
    <row r="604" spans="1:8" ht="15">
      <c r="A604" s="12" t="s">
        <v>99</v>
      </c>
      <c r="B604" s="3"/>
      <c r="D604" s="1"/>
      <c r="E604" s="1"/>
      <c r="F604" s="1"/>
      <c r="G604" s="1"/>
      <c r="H604" s="1"/>
    </row>
    <row r="605" spans="1:8" ht="15">
      <c r="A605" s="3"/>
      <c r="B605" s="11" t="s">
        <v>105</v>
      </c>
      <c r="D605" s="1"/>
      <c r="E605" s="1"/>
      <c r="F605" s="1"/>
      <c r="G605" s="1"/>
      <c r="H605" s="1"/>
    </row>
    <row r="606" spans="1:8" ht="15">
      <c r="A606" s="3"/>
      <c r="B606" s="11"/>
      <c r="C606" s="11" t="s">
        <v>1</v>
      </c>
      <c r="D606" s="1"/>
      <c r="E606" s="1"/>
      <c r="F606" s="1"/>
      <c r="G606" s="1"/>
      <c r="H606" s="1"/>
    </row>
    <row r="607" spans="4:8" ht="14.25">
      <c r="D607" s="1" t="s">
        <v>102</v>
      </c>
      <c r="E607" s="14">
        <v>201600</v>
      </c>
      <c r="F607" s="5">
        <f>+E607</f>
        <v>201600</v>
      </c>
      <c r="G607" s="5">
        <v>0</v>
      </c>
      <c r="H607" s="5">
        <f>+F607-G607</f>
        <v>201600</v>
      </c>
    </row>
    <row r="608" spans="4:8" ht="14.25">
      <c r="D608" s="1"/>
      <c r="E608" s="14"/>
      <c r="F608" s="14"/>
      <c r="G608" s="14"/>
      <c r="H608" s="14"/>
    </row>
    <row r="609" spans="3:8" ht="15.75" thickBot="1">
      <c r="C609" s="11" t="s">
        <v>19</v>
      </c>
      <c r="D609" s="13"/>
      <c r="E609" s="8">
        <f>SUM(E607:E607)</f>
        <v>201600</v>
      </c>
      <c r="F609" s="8">
        <f>SUM(F607:F607)</f>
        <v>201600</v>
      </c>
      <c r="G609" s="8">
        <f>SUM(G607:G607)</f>
        <v>0</v>
      </c>
      <c r="H609" s="8">
        <f>SUM(H607:H607)</f>
        <v>201600</v>
      </c>
    </row>
    <row r="610" spans="4:8" ht="15" thickTop="1">
      <c r="D610" s="1"/>
      <c r="E610" s="14"/>
      <c r="F610" s="14"/>
      <c r="G610" s="14"/>
      <c r="H610" s="14"/>
    </row>
    <row r="611" spans="4:8" ht="14.25">
      <c r="D611" s="1"/>
      <c r="E611" s="14"/>
      <c r="F611" s="14"/>
      <c r="G611" s="14"/>
      <c r="H611" s="14"/>
    </row>
    <row r="612" spans="3:8" ht="15">
      <c r="C612" s="11" t="s">
        <v>20</v>
      </c>
      <c r="D612" s="13"/>
      <c r="E612" s="14"/>
      <c r="F612" s="14"/>
      <c r="G612" s="14"/>
      <c r="H612" s="14"/>
    </row>
    <row r="613" spans="3:8" ht="15">
      <c r="C613" s="11" t="s">
        <v>21</v>
      </c>
      <c r="D613" s="13"/>
      <c r="E613" s="14"/>
      <c r="F613" s="14"/>
      <c r="G613" s="14"/>
      <c r="H613" s="14"/>
    </row>
    <row r="614" spans="4:8" ht="14.25">
      <c r="D614" s="1" t="s">
        <v>22</v>
      </c>
      <c r="E614" s="14">
        <v>20000</v>
      </c>
      <c r="F614" s="5">
        <f>+E614</f>
        <v>20000</v>
      </c>
      <c r="G614" s="5">
        <v>0</v>
      </c>
      <c r="H614" s="5">
        <f>+F614-G614</f>
        <v>20000</v>
      </c>
    </row>
    <row r="615" spans="4:8" ht="14.25">
      <c r="D615" s="15" t="s">
        <v>27</v>
      </c>
      <c r="E615" s="14">
        <v>10000</v>
      </c>
      <c r="F615" s="5">
        <f>+E615</f>
        <v>10000</v>
      </c>
      <c r="G615" s="5">
        <v>0</v>
      </c>
      <c r="H615" s="5">
        <f>+F615-G615</f>
        <v>10000</v>
      </c>
    </row>
    <row r="616" spans="4:8" ht="14.25">
      <c r="D616" s="1" t="s">
        <v>32</v>
      </c>
      <c r="E616" s="14">
        <v>25000</v>
      </c>
      <c r="F616" s="5">
        <f>+E616</f>
        <v>25000</v>
      </c>
      <c r="G616" s="5">
        <v>0</v>
      </c>
      <c r="H616" s="5">
        <f>+F616-G616</f>
        <v>25000</v>
      </c>
    </row>
    <row r="617" spans="4:8" ht="14.25">
      <c r="D617" s="1"/>
      <c r="E617" s="14"/>
      <c r="F617" s="14"/>
      <c r="G617" s="14"/>
      <c r="H617" s="14"/>
    </row>
    <row r="618" spans="3:8" ht="15.75" thickBot="1">
      <c r="C618" s="11" t="s">
        <v>41</v>
      </c>
      <c r="D618" s="13"/>
      <c r="E618" s="8">
        <f>SUM(E614:E617)</f>
        <v>55000</v>
      </c>
      <c r="F618" s="8">
        <f>SUM(F614:F617)</f>
        <v>55000</v>
      </c>
      <c r="G618" s="8">
        <f>SUM(G614:G617)</f>
        <v>0</v>
      </c>
      <c r="H618" s="8">
        <f>SUM(H614:H617)</f>
        <v>55000</v>
      </c>
    </row>
    <row r="619" spans="4:8" ht="15" thickTop="1">
      <c r="D619" s="1"/>
      <c r="E619" s="14"/>
      <c r="F619" s="14"/>
      <c r="G619" s="14"/>
      <c r="H619" s="14"/>
    </row>
    <row r="620" spans="4:8" ht="14.25">
      <c r="D620" s="1"/>
      <c r="E620" s="16"/>
      <c r="F620" s="16"/>
      <c r="G620" s="16"/>
      <c r="H620" s="14"/>
    </row>
    <row r="621" spans="2:8" ht="15.75" thickBot="1">
      <c r="B621" s="11" t="s">
        <v>106</v>
      </c>
      <c r="D621" s="13"/>
      <c r="E621" s="8">
        <f>+E609+E618</f>
        <v>256600</v>
      </c>
      <c r="F621" s="8">
        <f>+F609+F618</f>
        <v>256600</v>
      </c>
      <c r="G621" s="8">
        <f>+G609+G618</f>
        <v>0</v>
      </c>
      <c r="H621" s="8">
        <f>+H609+H618</f>
        <v>256600</v>
      </c>
    </row>
    <row r="622" ht="13.5" thickTop="1"/>
    <row r="631" ht="13.5" thickBot="1"/>
    <row r="632" spans="1:8" ht="15.75">
      <c r="A632" s="17"/>
      <c r="B632" s="18"/>
      <c r="C632" s="18"/>
      <c r="D632" s="19" t="s">
        <v>58</v>
      </c>
      <c r="E632" s="19"/>
      <c r="F632" s="20"/>
      <c r="G632" s="20"/>
      <c r="H632" s="20" t="s">
        <v>62</v>
      </c>
    </row>
    <row r="633" spans="1:8" ht="16.5" thickBot="1">
      <c r="A633" s="21"/>
      <c r="B633" s="22"/>
      <c r="C633" s="22"/>
      <c r="D633" s="23" t="s">
        <v>59</v>
      </c>
      <c r="E633" s="23" t="s">
        <v>60</v>
      </c>
      <c r="F633" s="24" t="s">
        <v>0</v>
      </c>
      <c r="G633" s="24" t="s">
        <v>61</v>
      </c>
      <c r="H633" s="24" t="s">
        <v>63</v>
      </c>
    </row>
    <row r="634" spans="1:8" ht="15">
      <c r="A634" s="12" t="s">
        <v>114</v>
      </c>
      <c r="B634" s="3"/>
      <c r="D634" s="1"/>
      <c r="E634" s="1"/>
      <c r="F634" s="1"/>
      <c r="G634" s="1"/>
      <c r="H634" s="1"/>
    </row>
    <row r="635" spans="1:8" ht="15">
      <c r="A635" s="3"/>
      <c r="B635" s="11" t="s">
        <v>115</v>
      </c>
      <c r="D635" s="1"/>
      <c r="E635" s="1"/>
      <c r="F635" s="1"/>
      <c r="G635" s="1"/>
      <c r="H635" s="1"/>
    </row>
    <row r="636" spans="1:8" ht="15">
      <c r="A636" s="3"/>
      <c r="B636" s="11"/>
      <c r="C636" s="11" t="s">
        <v>1</v>
      </c>
      <c r="D636" s="1"/>
      <c r="E636" s="1"/>
      <c r="F636" s="1"/>
      <c r="G636" s="1"/>
      <c r="H636" s="1"/>
    </row>
    <row r="637" spans="4:8" ht="14.25">
      <c r="D637" s="1" t="s">
        <v>2</v>
      </c>
      <c r="E637" s="14">
        <v>1363862</v>
      </c>
      <c r="F637" s="5">
        <f aca="true" t="shared" si="30" ref="F637:F657">+E637</f>
        <v>1363862</v>
      </c>
      <c r="G637" s="5">
        <v>87981</v>
      </c>
      <c r="H637" s="5">
        <f aca="true" t="shared" si="31" ref="H637:H657">+F637-G637</f>
        <v>1275881</v>
      </c>
    </row>
    <row r="638" spans="4:8" ht="14.25">
      <c r="D638" s="1" t="s">
        <v>3</v>
      </c>
      <c r="E638" s="14">
        <v>231744</v>
      </c>
      <c r="F638" s="5">
        <f t="shared" si="30"/>
        <v>231744</v>
      </c>
      <c r="G638" s="5">
        <v>14483.7</v>
      </c>
      <c r="H638" s="5">
        <f t="shared" si="31"/>
        <v>217260.3</v>
      </c>
    </row>
    <row r="639" spans="4:8" ht="14.25">
      <c r="D639" s="1" t="s">
        <v>4</v>
      </c>
      <c r="E639" s="14">
        <v>0</v>
      </c>
      <c r="F639" s="5">
        <f t="shared" si="30"/>
        <v>0</v>
      </c>
      <c r="G639" s="5">
        <v>0</v>
      </c>
      <c r="H639" s="5">
        <f t="shared" si="31"/>
        <v>0</v>
      </c>
    </row>
    <row r="640" spans="4:8" ht="14.25">
      <c r="D640" s="1" t="s">
        <v>5</v>
      </c>
      <c r="E640" s="14">
        <v>163422.72</v>
      </c>
      <c r="F640" s="5">
        <f t="shared" si="30"/>
        <v>163422.72</v>
      </c>
      <c r="G640" s="5">
        <v>12295.8</v>
      </c>
      <c r="H640" s="5">
        <f t="shared" si="31"/>
        <v>151126.92</v>
      </c>
    </row>
    <row r="641" spans="4:8" ht="14.25">
      <c r="D641" s="1" t="s">
        <v>6</v>
      </c>
      <c r="E641" s="14">
        <v>14400</v>
      </c>
      <c r="F641" s="5">
        <f t="shared" si="30"/>
        <v>14400</v>
      </c>
      <c r="G641" s="5">
        <v>989.68</v>
      </c>
      <c r="H641" s="5">
        <f t="shared" si="31"/>
        <v>13410.32</v>
      </c>
    </row>
    <row r="642" spans="4:8" ht="14.25">
      <c r="D642" s="1" t="s">
        <v>7</v>
      </c>
      <c r="E642" s="14">
        <v>13905</v>
      </c>
      <c r="F642" s="5">
        <f t="shared" si="30"/>
        <v>13905</v>
      </c>
      <c r="G642" s="5">
        <v>993.75</v>
      </c>
      <c r="H642" s="5">
        <f t="shared" si="31"/>
        <v>12911.25</v>
      </c>
    </row>
    <row r="643" spans="4:8" ht="14.25">
      <c r="D643" s="1" t="s">
        <v>8</v>
      </c>
      <c r="E643" s="14">
        <v>14400</v>
      </c>
      <c r="F643" s="5">
        <f t="shared" si="30"/>
        <v>14400</v>
      </c>
      <c r="G643" s="5">
        <v>814.91</v>
      </c>
      <c r="H643" s="5">
        <f t="shared" si="31"/>
        <v>13585.09</v>
      </c>
    </row>
    <row r="644" spans="4:8" ht="14.25">
      <c r="D644" s="1" t="s">
        <v>107</v>
      </c>
      <c r="E644" s="14">
        <v>5000</v>
      </c>
      <c r="F644" s="5">
        <f t="shared" si="30"/>
        <v>5000</v>
      </c>
      <c r="G644" s="5">
        <v>153.61</v>
      </c>
      <c r="H644" s="5">
        <f t="shared" si="31"/>
        <v>4846.39</v>
      </c>
    </row>
    <row r="645" spans="4:8" ht="14.25">
      <c r="D645" s="1" t="s">
        <v>50</v>
      </c>
      <c r="E645" s="14">
        <v>26556</v>
      </c>
      <c r="F645" s="5">
        <f t="shared" si="30"/>
        <v>26556</v>
      </c>
      <c r="G645" s="5">
        <v>1650</v>
      </c>
      <c r="H645" s="5">
        <f t="shared" si="31"/>
        <v>24906</v>
      </c>
    </row>
    <row r="646" spans="4:8" ht="14.25">
      <c r="D646" s="1" t="s">
        <v>67</v>
      </c>
      <c r="E646" s="14">
        <v>26556</v>
      </c>
      <c r="F646" s="5">
        <f t="shared" si="30"/>
        <v>26556</v>
      </c>
      <c r="G646" s="5">
        <v>1650</v>
      </c>
      <c r="H646" s="5">
        <f t="shared" si="31"/>
        <v>24906</v>
      </c>
    </row>
    <row r="647" spans="4:8" ht="14.25">
      <c r="D647" s="1" t="s">
        <v>10</v>
      </c>
      <c r="E647" s="14">
        <v>66000</v>
      </c>
      <c r="F647" s="5">
        <f t="shared" si="30"/>
        <v>66000</v>
      </c>
      <c r="G647" s="5">
        <v>4500</v>
      </c>
      <c r="H647" s="5">
        <f t="shared" si="31"/>
        <v>61500</v>
      </c>
    </row>
    <row r="648" spans="4:8" ht="14.25">
      <c r="D648" s="1" t="s">
        <v>11</v>
      </c>
      <c r="E648" s="14">
        <v>72000</v>
      </c>
      <c r="F648" s="5">
        <f t="shared" si="30"/>
        <v>72000</v>
      </c>
      <c r="G648" s="5">
        <v>5000</v>
      </c>
      <c r="H648" s="5">
        <f t="shared" si="31"/>
        <v>67000</v>
      </c>
    </row>
    <row r="649" spans="4:8" ht="14.25">
      <c r="D649" s="1" t="s">
        <v>12</v>
      </c>
      <c r="E649" s="14">
        <v>113488</v>
      </c>
      <c r="F649" s="5">
        <f t="shared" si="30"/>
        <v>113488</v>
      </c>
      <c r="G649" s="5">
        <v>0</v>
      </c>
      <c r="H649" s="5">
        <f t="shared" si="31"/>
        <v>113488</v>
      </c>
    </row>
    <row r="650" spans="4:8" ht="14.25">
      <c r="D650" s="1" t="s">
        <v>13</v>
      </c>
      <c r="E650" s="14">
        <v>60000</v>
      </c>
      <c r="F650" s="5">
        <f t="shared" si="30"/>
        <v>60000</v>
      </c>
      <c r="G650" s="5">
        <v>0</v>
      </c>
      <c r="H650" s="5">
        <f t="shared" si="31"/>
        <v>60000</v>
      </c>
    </row>
    <row r="651" spans="4:8" ht="14.25">
      <c r="D651" s="1" t="s">
        <v>14</v>
      </c>
      <c r="E651" s="14">
        <v>5000</v>
      </c>
      <c r="F651" s="5">
        <f t="shared" si="30"/>
        <v>5000</v>
      </c>
      <c r="G651" s="5">
        <v>0</v>
      </c>
      <c r="H651" s="5">
        <f t="shared" si="31"/>
        <v>5000</v>
      </c>
    </row>
    <row r="652" spans="4:8" ht="14.25">
      <c r="D652" s="1" t="s">
        <v>15</v>
      </c>
      <c r="E652" s="14">
        <v>41039</v>
      </c>
      <c r="F652" s="5">
        <f t="shared" si="30"/>
        <v>41039</v>
      </c>
      <c r="G652" s="5">
        <v>0</v>
      </c>
      <c r="H652" s="5">
        <f t="shared" si="31"/>
        <v>41039</v>
      </c>
    </row>
    <row r="653" spans="4:8" ht="14.25">
      <c r="D653" s="1" t="s">
        <v>16</v>
      </c>
      <c r="E653" s="14">
        <v>24000</v>
      </c>
      <c r="F653" s="5">
        <f t="shared" si="30"/>
        <v>24000</v>
      </c>
      <c r="G653" s="5">
        <v>0</v>
      </c>
      <c r="H653" s="5">
        <f t="shared" si="31"/>
        <v>24000</v>
      </c>
    </row>
    <row r="654" spans="4:8" ht="14.25">
      <c r="D654" s="1" t="s">
        <v>17</v>
      </c>
      <c r="E654" s="14">
        <v>48000</v>
      </c>
      <c r="F654" s="5">
        <f t="shared" si="30"/>
        <v>48000</v>
      </c>
      <c r="G654" s="5">
        <v>36000</v>
      </c>
      <c r="H654" s="5">
        <f t="shared" si="31"/>
        <v>12000</v>
      </c>
    </row>
    <row r="655" spans="4:8" ht="14.25">
      <c r="D655" s="1" t="s">
        <v>108</v>
      </c>
      <c r="E655" s="14">
        <v>75600</v>
      </c>
      <c r="F655" s="5">
        <f t="shared" si="30"/>
        <v>75600</v>
      </c>
      <c r="G655" s="5">
        <v>5400</v>
      </c>
      <c r="H655" s="5">
        <f t="shared" si="31"/>
        <v>70200</v>
      </c>
    </row>
    <row r="656" spans="4:8" ht="14.25">
      <c r="D656" s="1" t="s">
        <v>109</v>
      </c>
      <c r="E656" s="14">
        <v>19800</v>
      </c>
      <c r="F656" s="5">
        <f t="shared" si="30"/>
        <v>19800</v>
      </c>
      <c r="G656" s="5">
        <v>750</v>
      </c>
      <c r="H656" s="5">
        <f t="shared" si="31"/>
        <v>19050</v>
      </c>
    </row>
    <row r="657" spans="4:8" ht="14.25">
      <c r="D657" s="1" t="s">
        <v>135</v>
      </c>
      <c r="E657" s="14">
        <v>24000</v>
      </c>
      <c r="F657" s="5">
        <f t="shared" si="30"/>
        <v>24000</v>
      </c>
      <c r="G657" s="5">
        <v>0</v>
      </c>
      <c r="H657" s="5">
        <f t="shared" si="31"/>
        <v>24000</v>
      </c>
    </row>
    <row r="658" spans="4:8" ht="14.25">
      <c r="D658" s="1"/>
      <c r="E658" s="14"/>
      <c r="F658" s="14"/>
      <c r="G658" s="14"/>
      <c r="H658" s="14"/>
    </row>
    <row r="659" spans="3:8" ht="15.75" thickBot="1">
      <c r="C659" s="11" t="s">
        <v>19</v>
      </c>
      <c r="D659" s="13"/>
      <c r="E659" s="8">
        <f>SUM(E637:E658)</f>
        <v>2408772.7199999997</v>
      </c>
      <c r="F659" s="8">
        <f>SUM(F637:F657)</f>
        <v>2408772.7199999997</v>
      </c>
      <c r="G659" s="8">
        <f>SUM(G637:G657)</f>
        <v>172662.45</v>
      </c>
      <c r="H659" s="8">
        <f>SUM(H637:H657)</f>
        <v>2236110.27</v>
      </c>
    </row>
    <row r="660" spans="4:8" ht="15" thickTop="1">
      <c r="D660" s="1"/>
      <c r="E660" s="14"/>
      <c r="F660" s="14"/>
      <c r="G660" s="14"/>
      <c r="H660" s="14"/>
    </row>
    <row r="661" spans="4:8" ht="14.25">
      <c r="D661" s="1"/>
      <c r="E661" s="14"/>
      <c r="F661" s="14"/>
      <c r="G661" s="14"/>
      <c r="H661" s="14"/>
    </row>
    <row r="662" spans="3:8" ht="15">
      <c r="C662" s="11" t="s">
        <v>20</v>
      </c>
      <c r="D662" s="13"/>
      <c r="E662" s="14"/>
      <c r="F662" s="14"/>
      <c r="G662" s="14"/>
      <c r="H662" s="14"/>
    </row>
    <row r="663" spans="3:8" ht="15">
      <c r="C663" s="11" t="s">
        <v>21</v>
      </c>
      <c r="D663" s="13"/>
      <c r="E663" s="14"/>
      <c r="F663" s="14"/>
      <c r="G663" s="14"/>
      <c r="H663" s="14"/>
    </row>
    <row r="664" spans="4:8" ht="14.25">
      <c r="D664" s="1" t="s">
        <v>22</v>
      </c>
      <c r="E664" s="14">
        <v>20000</v>
      </c>
      <c r="F664" s="5">
        <f>+E664</f>
        <v>20000</v>
      </c>
      <c r="G664" s="5">
        <v>0</v>
      </c>
      <c r="H664" s="5">
        <f>+F664-G664</f>
        <v>20000</v>
      </c>
    </row>
    <row r="665" spans="4:8" ht="14.25">
      <c r="D665" s="1" t="s">
        <v>23</v>
      </c>
      <c r="E665" s="14">
        <v>10000</v>
      </c>
      <c r="F665" s="5">
        <f>+E665</f>
        <v>10000</v>
      </c>
      <c r="G665" s="5">
        <v>0</v>
      </c>
      <c r="H665" s="5">
        <f>+F665-G665</f>
        <v>10000</v>
      </c>
    </row>
    <row r="666" spans="4:8" ht="15">
      <c r="D666" s="25" t="s">
        <v>155</v>
      </c>
      <c r="E666" s="14"/>
      <c r="F666" s="14"/>
      <c r="G666" s="14"/>
      <c r="H666" s="14"/>
    </row>
    <row r="667" spans="4:8" ht="14.25">
      <c r="D667" s="26" t="s">
        <v>24</v>
      </c>
      <c r="E667" s="14">
        <v>70000</v>
      </c>
      <c r="F667" s="5">
        <f aca="true" t="shared" si="32" ref="F667:F675">+E667</f>
        <v>70000</v>
      </c>
      <c r="G667" s="5">
        <v>0</v>
      </c>
      <c r="H667" s="5">
        <f aca="true" t="shared" si="33" ref="H667:H675">+F667-G667</f>
        <v>70000</v>
      </c>
    </row>
    <row r="668" spans="4:8" ht="14.25">
      <c r="D668" s="26" t="s">
        <v>25</v>
      </c>
      <c r="E668" s="14">
        <v>80000</v>
      </c>
      <c r="F668" s="5">
        <f t="shared" si="32"/>
        <v>80000</v>
      </c>
      <c r="G668" s="5">
        <v>0</v>
      </c>
      <c r="H668" s="5">
        <f t="shared" si="33"/>
        <v>80000</v>
      </c>
    </row>
    <row r="669" spans="4:8" ht="14.25">
      <c r="D669" s="26" t="s">
        <v>26</v>
      </c>
      <c r="E669" s="14">
        <v>100000</v>
      </c>
      <c r="F669" s="5">
        <f t="shared" si="32"/>
        <v>100000</v>
      </c>
      <c r="G669" s="5">
        <v>1166.18</v>
      </c>
      <c r="H669" s="5">
        <f t="shared" si="33"/>
        <v>98833.82</v>
      </c>
    </row>
    <row r="670" spans="4:8" ht="14.25">
      <c r="D670" s="1" t="s">
        <v>82</v>
      </c>
      <c r="E670" s="14"/>
      <c r="F670" s="5">
        <f t="shared" si="32"/>
        <v>0</v>
      </c>
      <c r="G670" s="5">
        <v>0</v>
      </c>
      <c r="H670" s="5">
        <f t="shared" si="33"/>
        <v>0</v>
      </c>
    </row>
    <row r="671" spans="4:8" ht="14.25">
      <c r="D671" s="15" t="s">
        <v>27</v>
      </c>
      <c r="E671" s="14">
        <v>20000</v>
      </c>
      <c r="F671" s="5">
        <f t="shared" si="32"/>
        <v>20000</v>
      </c>
      <c r="G671" s="5">
        <v>0</v>
      </c>
      <c r="H671" s="5">
        <f t="shared" si="33"/>
        <v>20000</v>
      </c>
    </row>
    <row r="672" spans="4:8" ht="14.25">
      <c r="D672" s="15" t="s">
        <v>110</v>
      </c>
      <c r="E672" s="14">
        <v>40000</v>
      </c>
      <c r="F672" s="5">
        <f t="shared" si="32"/>
        <v>40000</v>
      </c>
      <c r="G672" s="5">
        <v>0</v>
      </c>
      <c r="H672" s="5">
        <f t="shared" si="33"/>
        <v>40000</v>
      </c>
    </row>
    <row r="673" spans="4:8" ht="14.25">
      <c r="D673" s="15" t="s">
        <v>111</v>
      </c>
      <c r="E673" s="14">
        <v>600000</v>
      </c>
      <c r="F673" s="5">
        <f t="shared" si="32"/>
        <v>600000</v>
      </c>
      <c r="G673" s="5">
        <v>0</v>
      </c>
      <c r="H673" s="5">
        <f t="shared" si="33"/>
        <v>600000</v>
      </c>
    </row>
    <row r="674" spans="4:8" ht="14.25">
      <c r="D674" s="1" t="s">
        <v>32</v>
      </c>
      <c r="E674" s="14">
        <v>20000</v>
      </c>
      <c r="F674" s="5">
        <f t="shared" si="32"/>
        <v>20000</v>
      </c>
      <c r="G674" s="5">
        <v>0</v>
      </c>
      <c r="H674" s="5">
        <f t="shared" si="33"/>
        <v>20000</v>
      </c>
    </row>
    <row r="675" spans="4:8" ht="14.25">
      <c r="D675" s="1" t="s">
        <v>39</v>
      </c>
      <c r="E675" s="14">
        <v>10000</v>
      </c>
      <c r="F675" s="5">
        <f t="shared" si="32"/>
        <v>10000</v>
      </c>
      <c r="G675" s="5">
        <v>0</v>
      </c>
      <c r="H675" s="5">
        <f t="shared" si="33"/>
        <v>10000</v>
      </c>
    </row>
    <row r="676" spans="4:8" ht="14.25">
      <c r="D676" s="1"/>
      <c r="E676" s="14"/>
      <c r="F676" s="14"/>
      <c r="G676" s="14"/>
      <c r="H676" s="14"/>
    </row>
    <row r="677" spans="3:8" ht="15.75" thickBot="1">
      <c r="C677" s="11" t="s">
        <v>41</v>
      </c>
      <c r="D677" s="13"/>
      <c r="E677" s="8">
        <f>SUM(E664:E676)</f>
        <v>970000</v>
      </c>
      <c r="F677" s="8">
        <f>SUM(F664:F676)</f>
        <v>970000</v>
      </c>
      <c r="G677" s="8">
        <f>SUM(G664:G676)</f>
        <v>1166.18</v>
      </c>
      <c r="H677" s="8">
        <f>SUM(H664:H676)</f>
        <v>968833.8200000001</v>
      </c>
    </row>
    <row r="678" spans="4:8" ht="15" thickTop="1">
      <c r="D678" s="1"/>
      <c r="E678" s="14"/>
      <c r="F678" s="14"/>
      <c r="G678" s="14"/>
      <c r="H678" s="14"/>
    </row>
    <row r="679" spans="4:8" ht="14.25">
      <c r="D679" s="1"/>
      <c r="E679" s="14"/>
      <c r="F679" s="14"/>
      <c r="G679" s="14"/>
      <c r="H679" s="14"/>
    </row>
    <row r="680" spans="3:8" ht="15">
      <c r="C680" s="11" t="s">
        <v>42</v>
      </c>
      <c r="D680" s="13"/>
      <c r="E680" s="14"/>
      <c r="F680" s="14"/>
      <c r="G680" s="14"/>
      <c r="H680" s="14"/>
    </row>
    <row r="681" spans="3:8" ht="14.25">
      <c r="C681" s="1"/>
      <c r="D681" s="1" t="s">
        <v>43</v>
      </c>
      <c r="E681" s="14">
        <v>0</v>
      </c>
      <c r="F681" s="5">
        <f>+E681</f>
        <v>0</v>
      </c>
      <c r="G681" s="5">
        <v>0</v>
      </c>
      <c r="H681" s="5">
        <f>+F681-G681</f>
        <v>0</v>
      </c>
    </row>
    <row r="682" spans="4:8" ht="14.25">
      <c r="D682" s="1"/>
      <c r="E682" s="14"/>
      <c r="F682" s="14"/>
      <c r="G682" s="14"/>
      <c r="H682" s="14"/>
    </row>
    <row r="683" spans="3:8" ht="15.75" thickBot="1">
      <c r="C683" s="11" t="s">
        <v>44</v>
      </c>
      <c r="D683" s="13"/>
      <c r="E683" s="8">
        <f>SUM(E681)</f>
        <v>0</v>
      </c>
      <c r="F683" s="8">
        <f>SUM(F681)</f>
        <v>0</v>
      </c>
      <c r="G683" s="8">
        <f>SUM(G681)</f>
        <v>0</v>
      </c>
      <c r="H683" s="8">
        <f>SUM(H681)</f>
        <v>0</v>
      </c>
    </row>
    <row r="684" spans="4:8" ht="15.75" thickTop="1">
      <c r="D684" s="13"/>
      <c r="E684" s="27"/>
      <c r="F684" s="27"/>
      <c r="G684" s="27"/>
      <c r="H684" s="27"/>
    </row>
    <row r="685" spans="4:8" ht="14.25">
      <c r="D685" s="1"/>
      <c r="E685" s="16"/>
      <c r="F685" s="16"/>
      <c r="G685" s="16"/>
      <c r="H685" s="14"/>
    </row>
    <row r="686" spans="2:8" ht="15.75" thickBot="1">
      <c r="B686" s="11" t="s">
        <v>113</v>
      </c>
      <c r="D686" s="13"/>
      <c r="E686" s="8">
        <f>+E659+E677</f>
        <v>3378772.7199999997</v>
      </c>
      <c r="F686" s="8">
        <f>+F659+F677</f>
        <v>3378772.7199999997</v>
      </c>
      <c r="G686" s="8">
        <f>+G659+G677</f>
        <v>173828.63</v>
      </c>
      <c r="H686" s="8">
        <f>+H659+H677</f>
        <v>3204944.09</v>
      </c>
    </row>
    <row r="687" ht="13.5" thickTop="1"/>
    <row r="696" ht="13.5" thickBot="1"/>
    <row r="697" spans="1:8" ht="15.75">
      <c r="A697" s="17"/>
      <c r="B697" s="18"/>
      <c r="C697" s="18"/>
      <c r="D697" s="19" t="s">
        <v>58</v>
      </c>
      <c r="E697" s="19"/>
      <c r="F697" s="20"/>
      <c r="G697" s="20"/>
      <c r="H697" s="20" t="s">
        <v>62</v>
      </c>
    </row>
    <row r="698" spans="1:8" ht="16.5" thickBot="1">
      <c r="A698" s="21"/>
      <c r="B698" s="22"/>
      <c r="C698" s="22"/>
      <c r="D698" s="23" t="s">
        <v>59</v>
      </c>
      <c r="E698" s="23" t="s">
        <v>60</v>
      </c>
      <c r="F698" s="24" t="s">
        <v>0</v>
      </c>
      <c r="G698" s="24" t="s">
        <v>61</v>
      </c>
      <c r="H698" s="24" t="s">
        <v>63</v>
      </c>
    </row>
    <row r="699" spans="1:8" ht="15">
      <c r="A699" s="12" t="s">
        <v>124</v>
      </c>
      <c r="B699" s="3"/>
      <c r="D699" s="1"/>
      <c r="E699" s="1"/>
      <c r="F699" s="1"/>
      <c r="G699" s="1"/>
      <c r="H699" s="1"/>
    </row>
    <row r="700" spans="1:8" ht="15">
      <c r="A700" s="3"/>
      <c r="B700" s="11" t="s">
        <v>125</v>
      </c>
      <c r="D700" s="1"/>
      <c r="E700" s="1"/>
      <c r="F700" s="1"/>
      <c r="G700" s="1"/>
      <c r="H700" s="1"/>
    </row>
    <row r="701" spans="1:8" ht="15">
      <c r="A701" s="3"/>
      <c r="B701" s="11"/>
      <c r="C701" s="11" t="s">
        <v>1</v>
      </c>
      <c r="D701" s="1"/>
      <c r="E701" s="1"/>
      <c r="F701" s="1"/>
      <c r="G701" s="1"/>
      <c r="H701" s="1"/>
    </row>
    <row r="702" spans="4:8" ht="14.25">
      <c r="D702" s="1" t="s">
        <v>2</v>
      </c>
      <c r="E702" s="14">
        <v>404364</v>
      </c>
      <c r="F702" s="5">
        <f aca="true" t="shared" si="34" ref="F702:F720">+E702</f>
        <v>404364</v>
      </c>
      <c r="G702" s="5">
        <v>20276</v>
      </c>
      <c r="H702" s="5">
        <f aca="true" t="shared" si="35" ref="H702:H720">+F702-G702</f>
        <v>384088</v>
      </c>
    </row>
    <row r="703" spans="4:8" ht="14.25">
      <c r="D703" s="1" t="s">
        <v>3</v>
      </c>
      <c r="E703" s="14">
        <v>115872</v>
      </c>
      <c r="F703" s="5">
        <f t="shared" si="34"/>
        <v>115872</v>
      </c>
      <c r="G703" s="5">
        <v>9655.8</v>
      </c>
      <c r="H703" s="5">
        <f t="shared" si="35"/>
        <v>106216.2</v>
      </c>
    </row>
    <row r="704" spans="4:8" ht="14.25">
      <c r="D704" s="1" t="s">
        <v>4</v>
      </c>
      <c r="E704" s="14">
        <v>0</v>
      </c>
      <c r="F704" s="5">
        <f t="shared" si="34"/>
        <v>0</v>
      </c>
      <c r="G704" s="5">
        <v>0</v>
      </c>
      <c r="H704" s="5">
        <f t="shared" si="35"/>
        <v>0</v>
      </c>
    </row>
    <row r="705" spans="4:8" ht="14.25">
      <c r="D705" s="1" t="s">
        <v>5</v>
      </c>
      <c r="E705" s="14">
        <v>62428.32</v>
      </c>
      <c r="F705" s="5">
        <f t="shared" si="34"/>
        <v>62428.32</v>
      </c>
      <c r="G705" s="5">
        <v>3591.84</v>
      </c>
      <c r="H705" s="5">
        <f t="shared" si="35"/>
        <v>58836.479999999996</v>
      </c>
    </row>
    <row r="706" spans="4:8" ht="14.25">
      <c r="D706" s="1" t="s">
        <v>6</v>
      </c>
      <c r="E706" s="14">
        <v>6000</v>
      </c>
      <c r="F706" s="5">
        <f t="shared" si="34"/>
        <v>6000</v>
      </c>
      <c r="G706" s="5">
        <v>293.16</v>
      </c>
      <c r="H706" s="5">
        <f t="shared" si="35"/>
        <v>5706.84</v>
      </c>
    </row>
    <row r="707" spans="4:8" ht="14.25">
      <c r="D707" s="1" t="s">
        <v>7</v>
      </c>
      <c r="E707" s="14">
        <v>4800</v>
      </c>
      <c r="F707" s="5">
        <f t="shared" si="34"/>
        <v>4800</v>
      </c>
      <c r="G707" s="5">
        <v>237.5</v>
      </c>
      <c r="H707" s="5">
        <f t="shared" si="35"/>
        <v>4562.5</v>
      </c>
    </row>
    <row r="708" spans="4:8" ht="14.25">
      <c r="D708" s="1" t="s">
        <v>8</v>
      </c>
      <c r="E708" s="14">
        <v>6000</v>
      </c>
      <c r="F708" s="5">
        <f t="shared" si="34"/>
        <v>6000</v>
      </c>
      <c r="G708" s="5">
        <v>196.56</v>
      </c>
      <c r="H708" s="5">
        <f t="shared" si="35"/>
        <v>5803.44</v>
      </c>
    </row>
    <row r="709" spans="4:8" ht="14.25">
      <c r="D709" s="1" t="s">
        <v>50</v>
      </c>
      <c r="E709" s="14">
        <v>26556</v>
      </c>
      <c r="F709" s="5">
        <f t="shared" si="34"/>
        <v>26556</v>
      </c>
      <c r="G709" s="5">
        <v>2508</v>
      </c>
      <c r="H709" s="5">
        <f t="shared" si="35"/>
        <v>24048</v>
      </c>
    </row>
    <row r="710" spans="4:8" ht="14.25">
      <c r="D710" s="1" t="s">
        <v>67</v>
      </c>
      <c r="E710" s="14">
        <v>26556</v>
      </c>
      <c r="F710" s="5">
        <f t="shared" si="34"/>
        <v>26556</v>
      </c>
      <c r="G710" s="5">
        <v>2508</v>
      </c>
      <c r="H710" s="5">
        <f t="shared" si="35"/>
        <v>24048</v>
      </c>
    </row>
    <row r="711" spans="4:8" ht="14.25">
      <c r="D711" s="1" t="s">
        <v>10</v>
      </c>
      <c r="E711" s="14">
        <v>24000</v>
      </c>
      <c r="F711" s="5">
        <f t="shared" si="34"/>
        <v>24000</v>
      </c>
      <c r="G711" s="5">
        <v>1000</v>
      </c>
      <c r="H711" s="5">
        <f t="shared" si="35"/>
        <v>23000</v>
      </c>
    </row>
    <row r="712" spans="4:8" ht="14.25">
      <c r="D712" s="1" t="s">
        <v>11</v>
      </c>
      <c r="E712" s="14">
        <v>30000</v>
      </c>
      <c r="F712" s="5">
        <f t="shared" si="34"/>
        <v>30000</v>
      </c>
      <c r="G712" s="5">
        <v>1500</v>
      </c>
      <c r="H712" s="5">
        <f t="shared" si="35"/>
        <v>28500</v>
      </c>
    </row>
    <row r="713" spans="4:8" ht="14.25">
      <c r="D713" s="1" t="s">
        <v>12</v>
      </c>
      <c r="E713" s="14">
        <v>43353</v>
      </c>
      <c r="F713" s="5">
        <f t="shared" si="34"/>
        <v>43353</v>
      </c>
      <c r="G713" s="5">
        <v>0</v>
      </c>
      <c r="H713" s="5">
        <f t="shared" si="35"/>
        <v>43353</v>
      </c>
    </row>
    <row r="714" spans="4:8" ht="14.25">
      <c r="D714" s="1" t="s">
        <v>13</v>
      </c>
      <c r="E714" s="14">
        <v>25000</v>
      </c>
      <c r="F714" s="5">
        <f t="shared" si="34"/>
        <v>25000</v>
      </c>
      <c r="G714" s="5">
        <v>0</v>
      </c>
      <c r="H714" s="5">
        <f t="shared" si="35"/>
        <v>25000</v>
      </c>
    </row>
    <row r="715" spans="4:8" ht="14.25">
      <c r="D715" s="1" t="s">
        <v>14</v>
      </c>
      <c r="E715" s="14"/>
      <c r="F715" s="5">
        <f t="shared" si="34"/>
        <v>0</v>
      </c>
      <c r="G715" s="5">
        <v>0</v>
      </c>
      <c r="H715" s="5">
        <f t="shared" si="35"/>
        <v>0</v>
      </c>
    </row>
    <row r="716" spans="4:8" ht="14.25">
      <c r="D716" s="1" t="s">
        <v>15</v>
      </c>
      <c r="E716" s="14">
        <v>4828</v>
      </c>
      <c r="F716" s="5">
        <f t="shared" si="34"/>
        <v>4828</v>
      </c>
      <c r="G716" s="5">
        <v>0</v>
      </c>
      <c r="H716" s="5">
        <f t="shared" si="35"/>
        <v>4828</v>
      </c>
    </row>
    <row r="717" spans="4:8" ht="14.25">
      <c r="D717" s="1" t="s">
        <v>16</v>
      </c>
      <c r="E717" s="14">
        <v>10000</v>
      </c>
      <c r="F717" s="5">
        <f t="shared" si="34"/>
        <v>10000</v>
      </c>
      <c r="G717" s="5">
        <v>0</v>
      </c>
      <c r="H717" s="5">
        <f t="shared" si="35"/>
        <v>10000</v>
      </c>
    </row>
    <row r="718" spans="4:8" ht="14.25">
      <c r="D718" s="1" t="s">
        <v>17</v>
      </c>
      <c r="E718" s="14">
        <v>20000</v>
      </c>
      <c r="F718" s="5">
        <f t="shared" si="34"/>
        <v>20000</v>
      </c>
      <c r="G718" s="5">
        <v>12000</v>
      </c>
      <c r="H718" s="5">
        <f t="shared" si="35"/>
        <v>8000</v>
      </c>
    </row>
    <row r="719" spans="4:8" ht="14.25">
      <c r="D719" s="1" t="s">
        <v>117</v>
      </c>
      <c r="E719" s="14">
        <v>456000</v>
      </c>
      <c r="F719" s="5">
        <f t="shared" si="34"/>
        <v>456000</v>
      </c>
      <c r="G719" s="5">
        <v>38000</v>
      </c>
      <c r="H719" s="5">
        <f t="shared" si="35"/>
        <v>418000</v>
      </c>
    </row>
    <row r="720" spans="4:8" ht="14.25">
      <c r="D720" s="1" t="s">
        <v>135</v>
      </c>
      <c r="E720" s="14">
        <v>6000</v>
      </c>
      <c r="F720" s="5">
        <f t="shared" si="34"/>
        <v>6000</v>
      </c>
      <c r="G720" s="5">
        <v>0</v>
      </c>
      <c r="H720" s="5">
        <f t="shared" si="35"/>
        <v>6000</v>
      </c>
    </row>
    <row r="721" spans="4:8" ht="14.25">
      <c r="D721" s="1"/>
      <c r="E721" s="14"/>
      <c r="F721" s="14"/>
      <c r="G721" s="14"/>
      <c r="H721" s="14"/>
    </row>
    <row r="722" spans="3:8" ht="15.75" thickBot="1">
      <c r="C722" s="11" t="s">
        <v>19</v>
      </c>
      <c r="D722" s="13"/>
      <c r="E722" s="8">
        <f>SUM(E702:E720)</f>
        <v>1271757.3199999998</v>
      </c>
      <c r="F722" s="8">
        <f>SUM(F702:F720)</f>
        <v>1271757.3199999998</v>
      </c>
      <c r="G722" s="8">
        <f>SUM(G702:G720)</f>
        <v>91766.86</v>
      </c>
      <c r="H722" s="8">
        <f>SUM(H702:H720)</f>
        <v>1179990.46</v>
      </c>
    </row>
    <row r="723" spans="4:8" ht="15" thickTop="1">
      <c r="D723" s="1"/>
      <c r="E723" s="14"/>
      <c r="F723" s="14"/>
      <c r="G723" s="14"/>
      <c r="H723" s="14"/>
    </row>
    <row r="724" spans="4:8" ht="14.25">
      <c r="D724" s="1"/>
      <c r="E724" s="14"/>
      <c r="F724" s="14"/>
      <c r="G724" s="14"/>
      <c r="H724" s="14"/>
    </row>
    <row r="725" spans="3:8" ht="15">
      <c r="C725" s="11" t="s">
        <v>20</v>
      </c>
      <c r="D725" s="13"/>
      <c r="E725" s="14"/>
      <c r="F725" s="14"/>
      <c r="G725" s="14"/>
      <c r="H725" s="14"/>
    </row>
    <row r="726" spans="3:8" ht="15">
      <c r="C726" s="11" t="s">
        <v>21</v>
      </c>
      <c r="D726" s="13"/>
      <c r="E726" s="14"/>
      <c r="F726" s="14"/>
      <c r="G726" s="14"/>
      <c r="H726" s="14"/>
    </row>
    <row r="727" spans="4:8" ht="14.25">
      <c r="D727" s="1" t="s">
        <v>22</v>
      </c>
      <c r="E727" s="14">
        <v>15000</v>
      </c>
      <c r="F727" s="5">
        <f aca="true" t="shared" si="36" ref="F727:F737">+E727</f>
        <v>15000</v>
      </c>
      <c r="G727" s="5">
        <v>0</v>
      </c>
      <c r="H727" s="5">
        <f aca="true" t="shared" si="37" ref="H727:H737">+F727-G727</f>
        <v>15000</v>
      </c>
    </row>
    <row r="728" spans="4:8" ht="14.25">
      <c r="D728" s="1" t="s">
        <v>23</v>
      </c>
      <c r="E728" s="14">
        <v>10000</v>
      </c>
      <c r="F728" s="5">
        <f t="shared" si="36"/>
        <v>10000</v>
      </c>
      <c r="G728" s="5">
        <v>0</v>
      </c>
      <c r="H728" s="5">
        <f t="shared" si="37"/>
        <v>10000</v>
      </c>
    </row>
    <row r="729" spans="4:8" ht="14.25">
      <c r="D729" s="15" t="s">
        <v>27</v>
      </c>
      <c r="E729" s="14">
        <v>20000</v>
      </c>
      <c r="F729" s="5">
        <f t="shared" si="36"/>
        <v>20000</v>
      </c>
      <c r="G729" s="5">
        <v>0</v>
      </c>
      <c r="H729" s="5">
        <f t="shared" si="37"/>
        <v>20000</v>
      </c>
    </row>
    <row r="730" spans="4:8" ht="14.25">
      <c r="D730" s="15" t="s">
        <v>118</v>
      </c>
      <c r="E730" s="14">
        <v>20000</v>
      </c>
      <c r="F730" s="5">
        <f t="shared" si="36"/>
        <v>20000</v>
      </c>
      <c r="G730" s="5">
        <v>0</v>
      </c>
      <c r="H730" s="5">
        <f t="shared" si="37"/>
        <v>20000</v>
      </c>
    </row>
    <row r="731" spans="4:8" ht="14.25">
      <c r="D731" s="15" t="s">
        <v>119</v>
      </c>
      <c r="E731" s="14">
        <v>300000</v>
      </c>
      <c r="F731" s="5">
        <f t="shared" si="36"/>
        <v>300000</v>
      </c>
      <c r="G731" s="5">
        <v>5000</v>
      </c>
      <c r="H731" s="5">
        <f t="shared" si="37"/>
        <v>295000</v>
      </c>
    </row>
    <row r="732" spans="4:8" ht="14.25">
      <c r="D732" s="15" t="s">
        <v>120</v>
      </c>
      <c r="E732" s="14">
        <v>4200</v>
      </c>
      <c r="F732" s="5">
        <f t="shared" si="36"/>
        <v>4200</v>
      </c>
      <c r="G732" s="5">
        <v>0</v>
      </c>
      <c r="H732" s="5">
        <f t="shared" si="37"/>
        <v>4200</v>
      </c>
    </row>
    <row r="733" spans="4:8" ht="14.25">
      <c r="D733" s="15" t="s">
        <v>121</v>
      </c>
      <c r="E733" s="14">
        <v>20000</v>
      </c>
      <c r="F733" s="5">
        <f t="shared" si="36"/>
        <v>20000</v>
      </c>
      <c r="G733" s="5">
        <v>0</v>
      </c>
      <c r="H733" s="5">
        <f t="shared" si="37"/>
        <v>20000</v>
      </c>
    </row>
    <row r="734" spans="4:8" ht="14.25">
      <c r="D734" s="15" t="s">
        <v>122</v>
      </c>
      <c r="E734" s="14">
        <v>10000</v>
      </c>
      <c r="F734" s="5">
        <f t="shared" si="36"/>
        <v>10000</v>
      </c>
      <c r="G734" s="5">
        <v>0</v>
      </c>
      <c r="H734" s="5">
        <f t="shared" si="37"/>
        <v>10000</v>
      </c>
    </row>
    <row r="735" spans="4:8" ht="14.25">
      <c r="D735" s="1" t="s">
        <v>32</v>
      </c>
      <c r="E735" s="14">
        <v>15000</v>
      </c>
      <c r="F735" s="5">
        <f t="shared" si="36"/>
        <v>15000</v>
      </c>
      <c r="G735" s="5">
        <v>0</v>
      </c>
      <c r="H735" s="5">
        <f t="shared" si="37"/>
        <v>15000</v>
      </c>
    </row>
    <row r="736" spans="4:8" ht="14.25">
      <c r="D736" s="1" t="s">
        <v>39</v>
      </c>
      <c r="E736" s="14">
        <v>5000</v>
      </c>
      <c r="F736" s="5">
        <f t="shared" si="36"/>
        <v>5000</v>
      </c>
      <c r="G736" s="5">
        <v>0</v>
      </c>
      <c r="H736" s="5">
        <f t="shared" si="37"/>
        <v>5000</v>
      </c>
    </row>
    <row r="737" spans="4:8" ht="14.25">
      <c r="D737" s="1" t="s">
        <v>123</v>
      </c>
      <c r="E737" s="14">
        <v>20000</v>
      </c>
      <c r="F737" s="5">
        <f t="shared" si="36"/>
        <v>20000</v>
      </c>
      <c r="G737" s="5">
        <v>0</v>
      </c>
      <c r="H737" s="5">
        <f t="shared" si="37"/>
        <v>20000</v>
      </c>
    </row>
    <row r="738" spans="4:8" ht="14.25">
      <c r="D738" s="1"/>
      <c r="E738" s="14"/>
      <c r="F738" s="14"/>
      <c r="G738" s="14"/>
      <c r="H738" s="14"/>
    </row>
    <row r="739" spans="3:8" ht="15.75" thickBot="1">
      <c r="C739" s="11" t="s">
        <v>41</v>
      </c>
      <c r="D739" s="13"/>
      <c r="E739" s="8">
        <f>SUM(E727:E738)</f>
        <v>439200</v>
      </c>
      <c r="F739" s="8">
        <f>SUM(F727:F738)</f>
        <v>439200</v>
      </c>
      <c r="G739" s="8">
        <f>SUM(G727:G738)</f>
        <v>5000</v>
      </c>
      <c r="H739" s="8">
        <f>SUM(H727:H738)</f>
        <v>434200</v>
      </c>
    </row>
    <row r="740" spans="4:8" ht="15" thickTop="1">
      <c r="D740" s="1"/>
      <c r="E740" s="14"/>
      <c r="F740" s="14"/>
      <c r="G740" s="14"/>
      <c r="H740" s="14"/>
    </row>
    <row r="741" spans="4:8" ht="14.25">
      <c r="D741" s="1"/>
      <c r="E741" s="14"/>
      <c r="F741" s="14"/>
      <c r="G741" s="14"/>
      <c r="H741" s="14"/>
    </row>
    <row r="742" spans="3:8" ht="15">
      <c r="C742" s="11" t="s">
        <v>42</v>
      </c>
      <c r="D742" s="13"/>
      <c r="E742" s="14"/>
      <c r="F742" s="14"/>
      <c r="G742" s="14"/>
      <c r="H742" s="14"/>
    </row>
    <row r="743" spans="3:8" ht="14.25">
      <c r="C743" s="1"/>
      <c r="D743" s="1" t="s">
        <v>43</v>
      </c>
      <c r="E743" s="14">
        <v>0</v>
      </c>
      <c r="F743" s="5">
        <f>+E743</f>
        <v>0</v>
      </c>
      <c r="G743" s="5">
        <v>0</v>
      </c>
      <c r="H743" s="5">
        <f>+F743-G743</f>
        <v>0</v>
      </c>
    </row>
    <row r="744" spans="5:8" ht="14.25">
      <c r="E744" s="16"/>
      <c r="F744" s="16"/>
      <c r="G744" s="16"/>
      <c r="H744" s="14"/>
    </row>
    <row r="745" spans="3:8" ht="15.75" thickBot="1">
      <c r="C745" s="11" t="s">
        <v>44</v>
      </c>
      <c r="D745" s="13"/>
      <c r="E745" s="8">
        <v>0</v>
      </c>
      <c r="F745" s="8">
        <v>0</v>
      </c>
      <c r="G745" s="8">
        <v>0</v>
      </c>
      <c r="H745" s="8">
        <v>0</v>
      </c>
    </row>
    <row r="746" spans="4:8" ht="15" thickTop="1">
      <c r="D746" s="1"/>
      <c r="E746" s="16"/>
      <c r="F746" s="16"/>
      <c r="G746" s="16"/>
      <c r="H746" s="14"/>
    </row>
    <row r="747" spans="4:8" ht="14.25">
      <c r="D747" s="1"/>
      <c r="E747" s="16"/>
      <c r="F747" s="16"/>
      <c r="G747" s="16"/>
      <c r="H747" s="14"/>
    </row>
    <row r="748" spans="4:8" ht="14.25">
      <c r="D748" s="1"/>
      <c r="E748" s="16"/>
      <c r="F748" s="16"/>
      <c r="G748" s="16"/>
      <c r="H748" s="14"/>
    </row>
    <row r="749" spans="2:8" ht="15.75" thickBot="1">
      <c r="B749" s="11" t="s">
        <v>126</v>
      </c>
      <c r="D749" s="13"/>
      <c r="E749" s="8">
        <f>+E722+E739+E745</f>
        <v>1710957.3199999998</v>
      </c>
      <c r="F749" s="8">
        <f>+F722+F739+F745</f>
        <v>1710957.3199999998</v>
      </c>
      <c r="G749" s="8">
        <f>+G722+G739+G745</f>
        <v>96766.86</v>
      </c>
      <c r="H749" s="8">
        <f>+H722+H739+H745</f>
        <v>1614190.46</v>
      </c>
    </row>
    <row r="750" ht="13.5" thickTop="1"/>
    <row r="759" ht="13.5" thickBot="1"/>
    <row r="760" spans="1:8" ht="15.75">
      <c r="A760" s="17"/>
      <c r="B760" s="18"/>
      <c r="C760" s="18"/>
      <c r="D760" s="19" t="s">
        <v>58</v>
      </c>
      <c r="E760" s="19"/>
      <c r="F760" s="20"/>
      <c r="G760" s="20"/>
      <c r="H760" s="20" t="s">
        <v>62</v>
      </c>
    </row>
    <row r="761" spans="1:8" ht="16.5" thickBot="1">
      <c r="A761" s="21"/>
      <c r="B761" s="22"/>
      <c r="C761" s="22"/>
      <c r="D761" s="23" t="s">
        <v>59</v>
      </c>
      <c r="E761" s="23" t="s">
        <v>60</v>
      </c>
      <c r="F761" s="24" t="s">
        <v>0</v>
      </c>
      <c r="G761" s="24" t="s">
        <v>61</v>
      </c>
      <c r="H761" s="24" t="s">
        <v>63</v>
      </c>
    </row>
    <row r="762" spans="1:8" ht="15">
      <c r="A762" s="12" t="s">
        <v>127</v>
      </c>
      <c r="B762" s="3"/>
      <c r="D762" s="1"/>
      <c r="E762" s="1"/>
      <c r="F762" s="1"/>
      <c r="G762" s="1"/>
      <c r="H762" s="1"/>
    </row>
    <row r="763" spans="1:8" ht="15">
      <c r="A763" s="3"/>
      <c r="B763" s="11" t="s">
        <v>128</v>
      </c>
      <c r="D763" s="1"/>
      <c r="E763" s="1"/>
      <c r="F763" s="1"/>
      <c r="G763" s="1"/>
      <c r="H763" s="1"/>
    </row>
    <row r="764" spans="1:8" ht="15">
      <c r="A764" s="3"/>
      <c r="B764" s="11"/>
      <c r="C764" s="11" t="s">
        <v>1</v>
      </c>
      <c r="D764" s="1"/>
      <c r="E764" s="1"/>
      <c r="F764" s="1"/>
      <c r="G764" s="1"/>
      <c r="H764" s="1"/>
    </row>
    <row r="765" spans="4:8" ht="14.25">
      <c r="D765" s="1" t="s">
        <v>2</v>
      </c>
      <c r="E765" s="14">
        <v>947076</v>
      </c>
      <c r="F765" s="5">
        <f aca="true" t="shared" si="38" ref="F765:F782">+E765</f>
        <v>947076</v>
      </c>
      <c r="G765" s="5">
        <v>63131</v>
      </c>
      <c r="H765" s="5">
        <f aca="true" t="shared" si="39" ref="H765:H782">+F765-G765</f>
        <v>883945</v>
      </c>
    </row>
    <row r="766" spans="4:8" ht="14.25">
      <c r="D766" s="1" t="s">
        <v>3</v>
      </c>
      <c r="E766" s="14">
        <v>57936</v>
      </c>
      <c r="F766" s="5">
        <f t="shared" si="38"/>
        <v>57936</v>
      </c>
      <c r="G766" s="5">
        <v>0</v>
      </c>
      <c r="H766" s="5">
        <f t="shared" si="39"/>
        <v>57936</v>
      </c>
    </row>
    <row r="767" spans="4:8" ht="14.25">
      <c r="D767" s="1" t="s">
        <v>4</v>
      </c>
      <c r="E767" s="14">
        <v>46828.82</v>
      </c>
      <c r="F767" s="5">
        <f t="shared" si="38"/>
        <v>46828.82</v>
      </c>
      <c r="G767" s="5">
        <v>0</v>
      </c>
      <c r="H767" s="5">
        <f t="shared" si="39"/>
        <v>46828.82</v>
      </c>
    </row>
    <row r="768" spans="4:8" ht="14.25">
      <c r="D768" s="1" t="s">
        <v>5</v>
      </c>
      <c r="E768" s="14">
        <v>120601.44</v>
      </c>
      <c r="F768" s="5">
        <f t="shared" si="38"/>
        <v>120601.44</v>
      </c>
      <c r="G768" s="5">
        <v>7575.72</v>
      </c>
      <c r="H768" s="5">
        <f t="shared" si="39"/>
        <v>113025.72</v>
      </c>
    </row>
    <row r="769" spans="4:8" ht="14.25">
      <c r="D769" s="1" t="s">
        <v>6</v>
      </c>
      <c r="E769" s="14">
        <v>9600</v>
      </c>
      <c r="F769" s="5">
        <f t="shared" si="38"/>
        <v>9600</v>
      </c>
      <c r="G769" s="5">
        <v>500</v>
      </c>
      <c r="H769" s="5">
        <f t="shared" si="39"/>
        <v>9100</v>
      </c>
    </row>
    <row r="770" spans="4:8" ht="14.25">
      <c r="D770" s="1" t="s">
        <v>7</v>
      </c>
      <c r="E770" s="14">
        <v>10470</v>
      </c>
      <c r="F770" s="5">
        <f t="shared" si="38"/>
        <v>10470</v>
      </c>
      <c r="G770" s="5">
        <v>618.75</v>
      </c>
      <c r="H770" s="5">
        <f t="shared" si="39"/>
        <v>9851.25</v>
      </c>
    </row>
    <row r="771" spans="4:8" ht="14.25">
      <c r="D771" s="1" t="s">
        <v>8</v>
      </c>
      <c r="E771" s="14">
        <v>9600</v>
      </c>
      <c r="F771" s="5">
        <f t="shared" si="38"/>
        <v>9600</v>
      </c>
      <c r="G771" s="5">
        <v>496.78</v>
      </c>
      <c r="H771" s="5">
        <f t="shared" si="39"/>
        <v>9103.22</v>
      </c>
    </row>
    <row r="772" spans="4:8" ht="14.25">
      <c r="D772" s="1" t="s">
        <v>50</v>
      </c>
      <c r="E772" s="14">
        <v>26556</v>
      </c>
      <c r="F772" s="5">
        <f t="shared" si="38"/>
        <v>26556</v>
      </c>
      <c r="G772" s="5">
        <v>2508</v>
      </c>
      <c r="H772" s="5">
        <f t="shared" si="39"/>
        <v>24048</v>
      </c>
    </row>
    <row r="773" spans="4:8" ht="14.25">
      <c r="D773" s="1" t="s">
        <v>67</v>
      </c>
      <c r="E773" s="14">
        <v>26556</v>
      </c>
      <c r="F773" s="5">
        <f t="shared" si="38"/>
        <v>26556</v>
      </c>
      <c r="G773" s="5">
        <v>2508</v>
      </c>
      <c r="H773" s="5">
        <f t="shared" si="39"/>
        <v>24048</v>
      </c>
    </row>
    <row r="774" spans="4:8" ht="14.25">
      <c r="D774" s="1" t="s">
        <v>10</v>
      </c>
      <c r="E774" s="14">
        <v>42000</v>
      </c>
      <c r="F774" s="5">
        <f t="shared" si="38"/>
        <v>42000</v>
      </c>
      <c r="G774" s="5">
        <v>2000</v>
      </c>
      <c r="H774" s="5">
        <f t="shared" si="39"/>
        <v>40000</v>
      </c>
    </row>
    <row r="775" spans="4:8" ht="14.25">
      <c r="D775" s="1" t="s">
        <v>11</v>
      </c>
      <c r="E775" s="14">
        <v>48000</v>
      </c>
      <c r="F775" s="5">
        <f t="shared" si="38"/>
        <v>48000</v>
      </c>
      <c r="G775" s="5">
        <v>2500</v>
      </c>
      <c r="H775" s="5">
        <f t="shared" si="39"/>
        <v>45500</v>
      </c>
    </row>
    <row r="776" spans="4:8" ht="14.25">
      <c r="D776" s="1" t="s">
        <v>12</v>
      </c>
      <c r="E776" s="14">
        <v>83751</v>
      </c>
      <c r="F776" s="5">
        <f t="shared" si="38"/>
        <v>83751</v>
      </c>
      <c r="G776" s="5">
        <v>0</v>
      </c>
      <c r="H776" s="5">
        <f t="shared" si="39"/>
        <v>83751</v>
      </c>
    </row>
    <row r="777" spans="4:8" ht="14.25">
      <c r="D777" s="1" t="s">
        <v>13</v>
      </c>
      <c r="E777" s="14">
        <v>40000</v>
      </c>
      <c r="F777" s="5">
        <f t="shared" si="38"/>
        <v>40000</v>
      </c>
      <c r="G777" s="5">
        <v>0</v>
      </c>
      <c r="H777" s="5">
        <f t="shared" si="39"/>
        <v>40000</v>
      </c>
    </row>
    <row r="778" spans="4:8" ht="14.25">
      <c r="D778" s="1" t="s">
        <v>14</v>
      </c>
      <c r="E778" s="14">
        <v>2500</v>
      </c>
      <c r="F778" s="5">
        <f t="shared" si="38"/>
        <v>2500</v>
      </c>
      <c r="G778" s="5">
        <v>0</v>
      </c>
      <c r="H778" s="5">
        <f t="shared" si="39"/>
        <v>2500</v>
      </c>
    </row>
    <row r="779" spans="4:8" ht="14.25">
      <c r="D779" s="1" t="s">
        <v>15</v>
      </c>
      <c r="E779" s="14">
        <v>9678</v>
      </c>
      <c r="F779" s="5">
        <f t="shared" si="38"/>
        <v>9678</v>
      </c>
      <c r="G779" s="5">
        <v>0</v>
      </c>
      <c r="H779" s="5">
        <f t="shared" si="39"/>
        <v>9678</v>
      </c>
    </row>
    <row r="780" spans="4:8" ht="14.25">
      <c r="D780" s="1" t="s">
        <v>16</v>
      </c>
      <c r="E780" s="14">
        <v>16000</v>
      </c>
      <c r="F780" s="5">
        <f t="shared" si="38"/>
        <v>16000</v>
      </c>
      <c r="G780" s="5">
        <v>0</v>
      </c>
      <c r="H780" s="5">
        <f t="shared" si="39"/>
        <v>16000</v>
      </c>
    </row>
    <row r="781" spans="4:8" ht="14.25">
      <c r="D781" s="1" t="s">
        <v>17</v>
      </c>
      <c r="E781" s="14">
        <v>32000</v>
      </c>
      <c r="F781" s="5">
        <f t="shared" si="38"/>
        <v>32000</v>
      </c>
      <c r="G781" s="5">
        <v>20000</v>
      </c>
      <c r="H781" s="5">
        <f t="shared" si="39"/>
        <v>12000</v>
      </c>
    </row>
    <row r="782" spans="4:8" ht="14.25">
      <c r="D782" s="1" t="s">
        <v>135</v>
      </c>
      <c r="E782" s="14">
        <v>15000</v>
      </c>
      <c r="F782" s="5">
        <f t="shared" si="38"/>
        <v>15000</v>
      </c>
      <c r="G782" s="5">
        <v>0</v>
      </c>
      <c r="H782" s="5">
        <f t="shared" si="39"/>
        <v>15000</v>
      </c>
    </row>
    <row r="783" spans="4:8" ht="14.25">
      <c r="D783" s="1"/>
      <c r="E783" s="14"/>
      <c r="F783" s="14"/>
      <c r="G783" s="14"/>
      <c r="H783" s="14"/>
    </row>
    <row r="784" spans="3:8" ht="15.75" thickBot="1">
      <c r="C784" s="11" t="s">
        <v>19</v>
      </c>
      <c r="D784" s="13"/>
      <c r="E784" s="8">
        <f>SUM(E765:E782)</f>
        <v>1544153.26</v>
      </c>
      <c r="F784" s="8">
        <f>SUM(F765:F782)</f>
        <v>1544153.26</v>
      </c>
      <c r="G784" s="8">
        <f>SUM(G765:G782)</f>
        <v>101838.25</v>
      </c>
      <c r="H784" s="8">
        <f>SUM(H765:H782)</f>
        <v>1442315.01</v>
      </c>
    </row>
    <row r="785" spans="4:8" ht="15" thickTop="1">
      <c r="D785" s="1"/>
      <c r="E785" s="14"/>
      <c r="F785" s="14"/>
      <c r="G785" s="14"/>
      <c r="H785" s="14"/>
    </row>
    <row r="786" spans="4:8" ht="14.25">
      <c r="D786" s="1"/>
      <c r="E786" s="14"/>
      <c r="F786" s="14"/>
      <c r="G786" s="14"/>
      <c r="H786" s="14"/>
    </row>
    <row r="787" spans="3:8" ht="15">
      <c r="C787" s="11" t="s">
        <v>20</v>
      </c>
      <c r="D787" s="13"/>
      <c r="E787" s="14"/>
      <c r="F787" s="14"/>
      <c r="G787" s="14"/>
      <c r="H787" s="14"/>
    </row>
    <row r="788" spans="3:8" ht="15">
      <c r="C788" s="11" t="s">
        <v>21</v>
      </c>
      <c r="D788" s="13"/>
      <c r="E788" s="14"/>
      <c r="F788" s="14"/>
      <c r="G788" s="14"/>
      <c r="H788" s="14"/>
    </row>
    <row r="789" spans="4:8" ht="14.25">
      <c r="D789" s="1" t="s">
        <v>22</v>
      </c>
      <c r="E789" s="14">
        <v>10000</v>
      </c>
      <c r="F789" s="5">
        <f aca="true" t="shared" si="40" ref="F789:F794">+E789</f>
        <v>10000</v>
      </c>
      <c r="G789" s="5">
        <v>0</v>
      </c>
      <c r="H789" s="5">
        <f aca="true" t="shared" si="41" ref="H789:H794">+F789-G789</f>
        <v>10000</v>
      </c>
    </row>
    <row r="790" spans="4:8" ht="14.25">
      <c r="D790" s="1" t="s">
        <v>23</v>
      </c>
      <c r="E790" s="14">
        <v>15000</v>
      </c>
      <c r="F790" s="5">
        <f t="shared" si="40"/>
        <v>15000</v>
      </c>
      <c r="G790" s="5">
        <v>0</v>
      </c>
      <c r="H790" s="5">
        <f t="shared" si="41"/>
        <v>15000</v>
      </c>
    </row>
    <row r="791" spans="4:8" ht="14.25">
      <c r="D791" s="15" t="s">
        <v>27</v>
      </c>
      <c r="E791" s="14">
        <v>20000</v>
      </c>
      <c r="F791" s="5">
        <f t="shared" si="40"/>
        <v>20000</v>
      </c>
      <c r="G791" s="5">
        <v>0</v>
      </c>
      <c r="H791" s="5">
        <f t="shared" si="41"/>
        <v>20000</v>
      </c>
    </row>
    <row r="792" spans="4:8" ht="14.25">
      <c r="D792" s="15" t="s">
        <v>110</v>
      </c>
      <c r="E792" s="14">
        <v>10000</v>
      </c>
      <c r="F792" s="5">
        <f t="shared" si="40"/>
        <v>10000</v>
      </c>
      <c r="G792" s="5">
        <v>0</v>
      </c>
      <c r="H792" s="5">
        <f t="shared" si="41"/>
        <v>10000</v>
      </c>
    </row>
    <row r="793" spans="4:8" ht="14.25">
      <c r="D793" s="1" t="s">
        <v>32</v>
      </c>
      <c r="E793" s="14">
        <v>35000</v>
      </c>
      <c r="F793" s="5">
        <f t="shared" si="40"/>
        <v>35000</v>
      </c>
      <c r="G793" s="5">
        <v>0</v>
      </c>
      <c r="H793" s="5">
        <f t="shared" si="41"/>
        <v>35000</v>
      </c>
    </row>
    <row r="794" spans="4:8" ht="14.25">
      <c r="D794" s="1" t="s">
        <v>39</v>
      </c>
      <c r="E794" s="14">
        <v>6000</v>
      </c>
      <c r="F794" s="5">
        <f t="shared" si="40"/>
        <v>6000</v>
      </c>
      <c r="G794" s="5">
        <v>0</v>
      </c>
      <c r="H794" s="5">
        <f t="shared" si="41"/>
        <v>6000</v>
      </c>
    </row>
    <row r="795" spans="4:8" ht="14.25">
      <c r="D795" s="1"/>
      <c r="E795" s="14"/>
      <c r="F795" s="14"/>
      <c r="G795" s="14"/>
      <c r="H795" s="14"/>
    </row>
    <row r="796" spans="3:8" ht="15.75" thickBot="1">
      <c r="C796" s="11" t="s">
        <v>41</v>
      </c>
      <c r="D796" s="13"/>
      <c r="E796" s="8">
        <f>SUM(E789:E795)</f>
        <v>96000</v>
      </c>
      <c r="F796" s="8">
        <f>SUM(F789:F795)</f>
        <v>96000</v>
      </c>
      <c r="G796" s="8">
        <f>SUM(G789:G795)</f>
        <v>0</v>
      </c>
      <c r="H796" s="8">
        <f>SUM(H789:H795)</f>
        <v>96000</v>
      </c>
    </row>
    <row r="797" spans="4:8" ht="15" thickTop="1">
      <c r="D797" s="1"/>
      <c r="E797" s="14"/>
      <c r="F797" s="14"/>
      <c r="G797" s="14"/>
      <c r="H797" s="14"/>
    </row>
    <row r="798" spans="4:8" ht="14.25">
      <c r="D798" s="1"/>
      <c r="E798" s="14"/>
      <c r="F798" s="14"/>
      <c r="G798" s="14"/>
      <c r="H798" s="14"/>
    </row>
    <row r="799" spans="3:8" ht="15">
      <c r="C799" s="11" t="s">
        <v>42</v>
      </c>
      <c r="D799" s="13"/>
      <c r="E799" s="14"/>
      <c r="F799" s="14"/>
      <c r="G799" s="14"/>
      <c r="H799" s="14"/>
    </row>
    <row r="800" spans="3:8" ht="14.25">
      <c r="C800" s="1"/>
      <c r="D800" s="1" t="s">
        <v>43</v>
      </c>
      <c r="E800" s="14">
        <v>0</v>
      </c>
      <c r="F800" s="5">
        <f>+E800</f>
        <v>0</v>
      </c>
      <c r="G800" s="5">
        <v>0</v>
      </c>
      <c r="H800" s="5">
        <f>+F800-G800</f>
        <v>0</v>
      </c>
    </row>
    <row r="801" spans="5:8" ht="14.25">
      <c r="E801" s="16"/>
      <c r="F801" s="16"/>
      <c r="G801" s="16"/>
      <c r="H801" s="14"/>
    </row>
    <row r="802" spans="3:8" ht="15.75" thickBot="1">
      <c r="C802" s="11" t="s">
        <v>44</v>
      </c>
      <c r="D802" s="13"/>
      <c r="E802" s="8">
        <f>SUM(E800:E801)</f>
        <v>0</v>
      </c>
      <c r="F802" s="8">
        <f>SUM(F800:F801)</f>
        <v>0</v>
      </c>
      <c r="G802" s="8">
        <f>SUM(G800:G801)</f>
        <v>0</v>
      </c>
      <c r="H802" s="8">
        <f>SUM(H800:H801)</f>
        <v>0</v>
      </c>
    </row>
    <row r="803" spans="4:8" ht="15" thickTop="1">
      <c r="D803" s="1"/>
      <c r="E803" s="16"/>
      <c r="F803" s="16"/>
      <c r="G803" s="16"/>
      <c r="H803" s="14"/>
    </row>
    <row r="804" spans="4:8" ht="14.25">
      <c r="D804" s="1"/>
      <c r="E804" s="16"/>
      <c r="F804" s="16"/>
      <c r="G804" s="16"/>
      <c r="H804" s="14"/>
    </row>
    <row r="805" spans="4:8" ht="14.25">
      <c r="D805" s="1"/>
      <c r="E805" s="16"/>
      <c r="F805" s="16"/>
      <c r="G805" s="16"/>
      <c r="H805" s="14"/>
    </row>
    <row r="806" spans="2:8" ht="15.75" thickBot="1">
      <c r="B806" s="11" t="s">
        <v>129</v>
      </c>
      <c r="D806" s="13"/>
      <c r="E806" s="8">
        <f>+E784+E796+E802</f>
        <v>1640153.26</v>
      </c>
      <c r="F806" s="8">
        <f>+F784+F796+F802</f>
        <v>1640153.26</v>
      </c>
      <c r="G806" s="8">
        <f>+G784+G796+G802</f>
        <v>101838.25</v>
      </c>
      <c r="H806" s="8">
        <f>+H784+H796+H802</f>
        <v>1538315.01</v>
      </c>
    </row>
    <row r="807" ht="13.5" thickTop="1"/>
    <row r="816" ht="13.5" thickBot="1"/>
    <row r="817" spans="1:8" ht="15.75">
      <c r="A817" s="17"/>
      <c r="B817" s="18"/>
      <c r="C817" s="18"/>
      <c r="D817" s="19" t="s">
        <v>58</v>
      </c>
      <c r="E817" s="19"/>
      <c r="F817" s="20"/>
      <c r="G817" s="20"/>
      <c r="H817" s="20" t="s">
        <v>62</v>
      </c>
    </row>
    <row r="818" spans="1:8" ht="16.5" thickBot="1">
      <c r="A818" s="21"/>
      <c r="B818" s="22"/>
      <c r="C818" s="22"/>
      <c r="D818" s="23" t="s">
        <v>59</v>
      </c>
      <c r="E818" s="23" t="s">
        <v>60</v>
      </c>
      <c r="F818" s="24" t="s">
        <v>0</v>
      </c>
      <c r="G818" s="24" t="s">
        <v>61</v>
      </c>
      <c r="H818" s="24" t="s">
        <v>63</v>
      </c>
    </row>
    <row r="819" spans="1:8" ht="15">
      <c r="A819" s="12" t="s">
        <v>132</v>
      </c>
      <c r="B819" s="3"/>
      <c r="D819" s="1"/>
      <c r="E819" s="1"/>
      <c r="F819" s="1"/>
      <c r="G819" s="1"/>
      <c r="H819" s="1"/>
    </row>
    <row r="820" spans="1:8" ht="15">
      <c r="A820" s="3"/>
      <c r="B820" s="11" t="s">
        <v>133</v>
      </c>
      <c r="D820" s="1"/>
      <c r="E820" s="1"/>
      <c r="F820" s="1"/>
      <c r="G820" s="1"/>
      <c r="H820" s="1"/>
    </row>
    <row r="821" spans="1:8" ht="15">
      <c r="A821" s="3"/>
      <c r="B821" s="11"/>
      <c r="C821" s="11" t="s">
        <v>1</v>
      </c>
      <c r="D821" s="1"/>
      <c r="E821" s="1"/>
      <c r="F821" s="1"/>
      <c r="G821" s="1"/>
      <c r="H821" s="1"/>
    </row>
    <row r="822" spans="4:8" ht="14.25">
      <c r="D822" s="1" t="s">
        <v>2</v>
      </c>
      <c r="E822" s="14">
        <v>541164</v>
      </c>
      <c r="F822" s="5">
        <f aca="true" t="shared" si="42" ref="F822:F840">+E822</f>
        <v>541164</v>
      </c>
      <c r="G822" s="5">
        <v>28894</v>
      </c>
      <c r="H822" s="5">
        <f aca="true" t="shared" si="43" ref="H822:H829">+F822-G822</f>
        <v>512270</v>
      </c>
    </row>
    <row r="823" spans="4:8" ht="14.25">
      <c r="D823" s="1" t="s">
        <v>3</v>
      </c>
      <c r="E823" s="14">
        <v>57936</v>
      </c>
      <c r="F823" s="5">
        <f t="shared" si="42"/>
        <v>57936</v>
      </c>
      <c r="G823" s="5">
        <v>5266.8</v>
      </c>
      <c r="H823" s="5">
        <f t="shared" si="43"/>
        <v>52669.2</v>
      </c>
    </row>
    <row r="824" spans="4:8" ht="14.25">
      <c r="D824" s="1" t="s">
        <v>4</v>
      </c>
      <c r="E824" s="14">
        <v>0</v>
      </c>
      <c r="F824" s="5">
        <f t="shared" si="42"/>
        <v>0</v>
      </c>
      <c r="G824" s="5">
        <v>0</v>
      </c>
      <c r="H824" s="5">
        <f t="shared" si="43"/>
        <v>0</v>
      </c>
    </row>
    <row r="825" spans="4:8" ht="14.25">
      <c r="D825" s="1" t="s">
        <v>5</v>
      </c>
      <c r="E825" s="14">
        <v>71892</v>
      </c>
      <c r="F825" s="5">
        <f t="shared" si="42"/>
        <v>71892</v>
      </c>
      <c r="G825" s="5">
        <v>4046.64</v>
      </c>
      <c r="H825" s="5">
        <f t="shared" si="43"/>
        <v>67845.36</v>
      </c>
    </row>
    <row r="826" spans="4:8" ht="14.25">
      <c r="D826" s="1" t="s">
        <v>6</v>
      </c>
      <c r="E826" s="14">
        <v>6000</v>
      </c>
      <c r="F826" s="5">
        <f t="shared" si="42"/>
        <v>6000</v>
      </c>
      <c r="G826" s="5">
        <v>296.56</v>
      </c>
      <c r="H826" s="5">
        <f t="shared" si="43"/>
        <v>5703.44</v>
      </c>
    </row>
    <row r="827" spans="4:8" ht="14.25">
      <c r="D827" s="1" t="s">
        <v>7</v>
      </c>
      <c r="E827" s="14">
        <v>5820</v>
      </c>
      <c r="F827" s="5">
        <f t="shared" si="42"/>
        <v>5820</v>
      </c>
      <c r="G827" s="5">
        <v>275</v>
      </c>
      <c r="H827" s="5">
        <f t="shared" si="43"/>
        <v>5545</v>
      </c>
    </row>
    <row r="828" spans="4:8" ht="14.25">
      <c r="D828" s="1" t="s">
        <v>8</v>
      </c>
      <c r="E828" s="14">
        <v>6000</v>
      </c>
      <c r="F828" s="5">
        <f t="shared" si="42"/>
        <v>6000</v>
      </c>
      <c r="G828" s="5">
        <v>224.2</v>
      </c>
      <c r="H828" s="5">
        <f t="shared" si="43"/>
        <v>5775.8</v>
      </c>
    </row>
    <row r="829" spans="4:8" ht="14.25">
      <c r="D829" s="1" t="s">
        <v>107</v>
      </c>
      <c r="E829" s="14">
        <v>5000</v>
      </c>
      <c r="F829" s="5">
        <f t="shared" si="42"/>
        <v>5000</v>
      </c>
      <c r="G829" s="5">
        <v>18.98</v>
      </c>
      <c r="H829" s="5">
        <f t="shared" si="43"/>
        <v>4981.02</v>
      </c>
    </row>
    <row r="830" spans="4:8" ht="14.25">
      <c r="D830" s="1" t="s">
        <v>50</v>
      </c>
      <c r="E830" s="14">
        <v>26556</v>
      </c>
      <c r="F830" s="5">
        <f t="shared" si="42"/>
        <v>26556</v>
      </c>
      <c r="G830" s="5">
        <v>2508</v>
      </c>
      <c r="H830" s="5">
        <f aca="true" t="shared" si="44" ref="H830:H840">+F830-G830</f>
        <v>24048</v>
      </c>
    </row>
    <row r="831" spans="4:8" ht="14.25">
      <c r="D831" s="1" t="s">
        <v>67</v>
      </c>
      <c r="E831" s="14">
        <v>26556</v>
      </c>
      <c r="F831" s="5">
        <f t="shared" si="42"/>
        <v>26556</v>
      </c>
      <c r="G831" s="5">
        <v>2508</v>
      </c>
      <c r="H831" s="5">
        <f t="shared" si="44"/>
        <v>24048</v>
      </c>
    </row>
    <row r="832" spans="4:8" ht="14.25">
      <c r="D832" s="1" t="s">
        <v>10</v>
      </c>
      <c r="E832" s="14">
        <v>24000</v>
      </c>
      <c r="F832" s="5">
        <f t="shared" si="42"/>
        <v>24000</v>
      </c>
      <c r="G832" s="5">
        <v>1000</v>
      </c>
      <c r="H832" s="5">
        <f t="shared" si="44"/>
        <v>23000</v>
      </c>
    </row>
    <row r="833" spans="4:8" ht="14.25">
      <c r="D833" s="1" t="s">
        <v>11</v>
      </c>
      <c r="E833" s="14">
        <v>30000</v>
      </c>
      <c r="F833" s="5">
        <f t="shared" si="42"/>
        <v>30000</v>
      </c>
      <c r="G833" s="5">
        <v>1500</v>
      </c>
      <c r="H833" s="5">
        <f t="shared" si="44"/>
        <v>28500</v>
      </c>
    </row>
    <row r="834" spans="4:8" ht="14.25">
      <c r="D834" s="1" t="s">
        <v>12</v>
      </c>
      <c r="E834" s="14">
        <v>49925</v>
      </c>
      <c r="F834" s="5">
        <f t="shared" si="42"/>
        <v>49925</v>
      </c>
      <c r="G834" s="5">
        <v>0</v>
      </c>
      <c r="H834" s="5">
        <f t="shared" si="44"/>
        <v>49925</v>
      </c>
    </row>
    <row r="835" spans="4:8" ht="14.25">
      <c r="D835" s="1" t="s">
        <v>13</v>
      </c>
      <c r="E835" s="14">
        <v>25000</v>
      </c>
      <c r="F835" s="5">
        <f t="shared" si="42"/>
        <v>25000</v>
      </c>
      <c r="G835" s="5">
        <v>0</v>
      </c>
      <c r="H835" s="5">
        <f t="shared" si="44"/>
        <v>25000</v>
      </c>
    </row>
    <row r="836" spans="4:8" ht="14.25">
      <c r="D836" s="1" t="s">
        <v>14</v>
      </c>
      <c r="E836" s="14">
        <v>0</v>
      </c>
      <c r="F836" s="5">
        <f t="shared" si="42"/>
        <v>0</v>
      </c>
      <c r="G836" s="5">
        <v>0</v>
      </c>
      <c r="H836" s="5">
        <f t="shared" si="44"/>
        <v>0</v>
      </c>
    </row>
    <row r="837" spans="4:8" ht="14.25">
      <c r="D837" s="1" t="s">
        <v>15</v>
      </c>
      <c r="E837" s="14">
        <v>0</v>
      </c>
      <c r="F837" s="5">
        <f t="shared" si="42"/>
        <v>0</v>
      </c>
      <c r="G837" s="5">
        <v>0</v>
      </c>
      <c r="H837" s="5">
        <f t="shared" si="44"/>
        <v>0</v>
      </c>
    </row>
    <row r="838" spans="4:8" ht="14.25">
      <c r="D838" s="1" t="s">
        <v>16</v>
      </c>
      <c r="E838" s="14">
        <v>10000</v>
      </c>
      <c r="F838" s="5">
        <f t="shared" si="42"/>
        <v>10000</v>
      </c>
      <c r="G838" s="5">
        <v>0</v>
      </c>
      <c r="H838" s="5">
        <f t="shared" si="44"/>
        <v>10000</v>
      </c>
    </row>
    <row r="839" spans="4:8" ht="14.25">
      <c r="D839" s="1" t="s">
        <v>17</v>
      </c>
      <c r="E839" s="14">
        <v>20000</v>
      </c>
      <c r="F839" s="5">
        <f t="shared" si="42"/>
        <v>20000</v>
      </c>
      <c r="G839" s="5">
        <v>12000</v>
      </c>
      <c r="H839" s="5">
        <f t="shared" si="44"/>
        <v>8000</v>
      </c>
    </row>
    <row r="840" spans="4:8" ht="14.25">
      <c r="D840" s="1" t="s">
        <v>135</v>
      </c>
      <c r="E840" s="14">
        <v>6000</v>
      </c>
      <c r="F840" s="5">
        <f t="shared" si="42"/>
        <v>6000</v>
      </c>
      <c r="G840" s="5">
        <v>0</v>
      </c>
      <c r="H840" s="5">
        <f t="shared" si="44"/>
        <v>6000</v>
      </c>
    </row>
    <row r="841" spans="4:8" ht="14.25">
      <c r="D841" s="1"/>
      <c r="E841" s="14"/>
      <c r="F841" s="14"/>
      <c r="G841" s="14"/>
      <c r="H841" s="14"/>
    </row>
    <row r="842" spans="3:8" ht="15.75" thickBot="1">
      <c r="C842" s="11" t="s">
        <v>19</v>
      </c>
      <c r="D842" s="13"/>
      <c r="E842" s="8">
        <f>SUM(E822:E840)</f>
        <v>911849</v>
      </c>
      <c r="F842" s="8">
        <f>SUM(F822:F840)</f>
        <v>911849</v>
      </c>
      <c r="G842" s="8">
        <f>SUM(G822:G840)</f>
        <v>58538.18</v>
      </c>
      <c r="H842" s="8">
        <f>SUM(H822:H840)</f>
        <v>853310.82</v>
      </c>
    </row>
    <row r="843" spans="4:8" ht="15" thickTop="1">
      <c r="D843" s="1"/>
      <c r="E843" s="14"/>
      <c r="F843" s="14"/>
      <c r="G843" s="14"/>
      <c r="H843" s="14"/>
    </row>
    <row r="844" spans="4:8" ht="14.25">
      <c r="D844" s="1"/>
      <c r="E844" s="14"/>
      <c r="F844" s="14"/>
      <c r="G844" s="14"/>
      <c r="H844" s="14"/>
    </row>
    <row r="845" spans="3:8" ht="15">
      <c r="C845" s="11" t="s">
        <v>20</v>
      </c>
      <c r="D845" s="13"/>
      <c r="E845" s="14"/>
      <c r="F845" s="14"/>
      <c r="G845" s="14"/>
      <c r="H845" s="14"/>
    </row>
    <row r="846" spans="3:8" ht="15">
      <c r="C846" s="11" t="s">
        <v>21</v>
      </c>
      <c r="D846" s="13"/>
      <c r="E846" s="14"/>
      <c r="F846" s="14"/>
      <c r="G846" s="14"/>
      <c r="H846" s="14"/>
    </row>
    <row r="847" spans="4:8" ht="14.25">
      <c r="D847" s="1" t="s">
        <v>22</v>
      </c>
      <c r="E847" s="14">
        <v>10000</v>
      </c>
      <c r="F847" s="5">
        <f>+E847</f>
        <v>10000</v>
      </c>
      <c r="G847" s="5">
        <v>0</v>
      </c>
      <c r="H847" s="5">
        <f>+F847-G847</f>
        <v>10000</v>
      </c>
    </row>
    <row r="848" spans="4:8" ht="14.25">
      <c r="D848" s="1" t="s">
        <v>23</v>
      </c>
      <c r="E848" s="14">
        <v>8000</v>
      </c>
      <c r="F848" s="5">
        <f>+E848</f>
        <v>8000</v>
      </c>
      <c r="G848" s="5">
        <v>0</v>
      </c>
      <c r="H848" s="5">
        <f>+F848-G848</f>
        <v>8000</v>
      </c>
    </row>
    <row r="849" spans="4:8" ht="15">
      <c r="D849" s="25" t="s">
        <v>155</v>
      </c>
      <c r="E849" s="14"/>
      <c r="F849" s="14"/>
      <c r="G849" s="14"/>
      <c r="H849" s="14"/>
    </row>
    <row r="850" spans="4:8" ht="14.25">
      <c r="D850" s="26" t="s">
        <v>24</v>
      </c>
      <c r="E850" s="14">
        <v>15000</v>
      </c>
      <c r="F850" s="5">
        <f aca="true" t="shared" si="45" ref="F850:F856">+E850</f>
        <v>15000</v>
      </c>
      <c r="G850" s="5">
        <v>0</v>
      </c>
      <c r="H850" s="5">
        <f aca="true" t="shared" si="46" ref="H850:H856">+F850-G850</f>
        <v>15000</v>
      </c>
    </row>
    <row r="851" spans="4:8" ht="14.25">
      <c r="D851" s="26" t="s">
        <v>25</v>
      </c>
      <c r="E851" s="14">
        <v>10000</v>
      </c>
      <c r="F851" s="5">
        <f t="shared" si="45"/>
        <v>10000</v>
      </c>
      <c r="G851" s="5">
        <v>0</v>
      </c>
      <c r="H851" s="5">
        <f t="shared" si="46"/>
        <v>10000</v>
      </c>
    </row>
    <row r="852" spans="4:8" ht="14.25">
      <c r="D852" s="26" t="s">
        <v>26</v>
      </c>
      <c r="E852" s="14">
        <v>55000</v>
      </c>
      <c r="F852" s="5">
        <f t="shared" si="45"/>
        <v>55000</v>
      </c>
      <c r="G852" s="5">
        <v>0</v>
      </c>
      <c r="H852" s="5">
        <f t="shared" si="46"/>
        <v>55000</v>
      </c>
    </row>
    <row r="853" spans="4:8" ht="14.25">
      <c r="D853" s="15" t="s">
        <v>27</v>
      </c>
      <c r="E853" s="14">
        <v>30000</v>
      </c>
      <c r="F853" s="5">
        <f t="shared" si="45"/>
        <v>30000</v>
      </c>
      <c r="G853" s="5">
        <v>0</v>
      </c>
      <c r="H853" s="5">
        <f t="shared" si="46"/>
        <v>30000</v>
      </c>
    </row>
    <row r="854" spans="4:8" ht="14.25">
      <c r="D854" s="1" t="s">
        <v>32</v>
      </c>
      <c r="E854" s="14">
        <v>15000</v>
      </c>
      <c r="F854" s="5">
        <f t="shared" si="45"/>
        <v>15000</v>
      </c>
      <c r="G854" s="5">
        <v>0</v>
      </c>
      <c r="H854" s="5">
        <f t="shared" si="46"/>
        <v>15000</v>
      </c>
    </row>
    <row r="855" spans="4:8" ht="14.25">
      <c r="D855" s="1" t="s">
        <v>130</v>
      </c>
      <c r="E855" s="14">
        <v>30000</v>
      </c>
      <c r="F855" s="5">
        <f t="shared" si="45"/>
        <v>30000</v>
      </c>
      <c r="G855" s="5">
        <v>0</v>
      </c>
      <c r="H855" s="5">
        <f t="shared" si="46"/>
        <v>30000</v>
      </c>
    </row>
    <row r="856" spans="4:8" ht="14.25">
      <c r="D856" s="1" t="s">
        <v>39</v>
      </c>
      <c r="E856" s="14">
        <v>10000</v>
      </c>
      <c r="F856" s="5">
        <f t="shared" si="45"/>
        <v>10000</v>
      </c>
      <c r="G856" s="5">
        <v>0</v>
      </c>
      <c r="H856" s="5">
        <f t="shared" si="46"/>
        <v>10000</v>
      </c>
    </row>
    <row r="857" spans="4:8" ht="14.25">
      <c r="D857" s="1"/>
      <c r="E857" s="14"/>
      <c r="F857" s="14"/>
      <c r="G857" s="14"/>
      <c r="H857" s="14"/>
    </row>
    <row r="858" spans="3:8" ht="15.75" thickBot="1">
      <c r="C858" s="11" t="s">
        <v>41</v>
      </c>
      <c r="D858" s="13"/>
      <c r="E858" s="8">
        <f>SUM(E847:E857)</f>
        <v>183000</v>
      </c>
      <c r="F858" s="8">
        <f>SUM(F847:F857)</f>
        <v>183000</v>
      </c>
      <c r="G858" s="8">
        <f>SUM(G847:G857)</f>
        <v>0</v>
      </c>
      <c r="H858" s="8">
        <f>SUM(H847:H857)</f>
        <v>183000</v>
      </c>
    </row>
    <row r="859" spans="4:8" ht="15" thickTop="1">
      <c r="D859" s="1"/>
      <c r="E859" s="14"/>
      <c r="F859" s="14"/>
      <c r="G859" s="14"/>
      <c r="H859" s="14"/>
    </row>
    <row r="860" spans="4:8" ht="14.25">
      <c r="D860" s="1"/>
      <c r="E860" s="14"/>
      <c r="F860" s="14"/>
      <c r="G860" s="14"/>
      <c r="H860" s="14"/>
    </row>
    <row r="861" spans="3:8" ht="15">
      <c r="C861" s="11" t="s">
        <v>42</v>
      </c>
      <c r="D861" s="13"/>
      <c r="E861" s="14"/>
      <c r="F861" s="14"/>
      <c r="G861" s="14"/>
      <c r="H861" s="14"/>
    </row>
    <row r="862" spans="3:8" ht="14.25">
      <c r="C862" s="1"/>
      <c r="D862" s="1" t="s">
        <v>43</v>
      </c>
      <c r="E862" s="14">
        <v>0</v>
      </c>
      <c r="F862" s="5">
        <f>+E862</f>
        <v>0</v>
      </c>
      <c r="G862" s="5">
        <v>0</v>
      </c>
      <c r="H862" s="5">
        <f>+F862-G862</f>
        <v>0</v>
      </c>
    </row>
    <row r="863" spans="3:8" ht="14.25">
      <c r="C863" s="1"/>
      <c r="D863" s="1" t="s">
        <v>158</v>
      </c>
      <c r="E863" s="14">
        <v>105000</v>
      </c>
      <c r="F863" s="5">
        <f>+E863</f>
        <v>105000</v>
      </c>
      <c r="G863" s="5">
        <v>0</v>
      </c>
      <c r="H863" s="5">
        <f>+F863-G863</f>
        <v>105000</v>
      </c>
    </row>
    <row r="864" spans="5:8" ht="14.25">
      <c r="E864" s="16"/>
      <c r="F864" s="16"/>
      <c r="G864" s="16"/>
      <c r="H864" s="14"/>
    </row>
    <row r="865" spans="3:8" ht="15.75" thickBot="1">
      <c r="C865" s="11" t="s">
        <v>44</v>
      </c>
      <c r="D865" s="13"/>
      <c r="E865" s="8">
        <f>SUM(E862:E864)</f>
        <v>105000</v>
      </c>
      <c r="F865" s="8">
        <f>SUM(F862:F864)</f>
        <v>105000</v>
      </c>
      <c r="G865" s="8">
        <f>SUM(G862:G864)</f>
        <v>0</v>
      </c>
      <c r="H865" s="8">
        <f>SUM(H862:H864)</f>
        <v>105000</v>
      </c>
    </row>
    <row r="866" spans="4:8" ht="15" thickTop="1">
      <c r="D866" s="1"/>
      <c r="E866" s="16"/>
      <c r="F866" s="16"/>
      <c r="G866" s="16"/>
      <c r="H866" s="14"/>
    </row>
    <row r="867" spans="4:8" ht="14.25">
      <c r="D867" s="1"/>
      <c r="E867" s="16"/>
      <c r="F867" s="16"/>
      <c r="G867" s="16"/>
      <c r="H867" s="14"/>
    </row>
    <row r="868" spans="4:8" ht="14.25">
      <c r="D868" s="1"/>
      <c r="E868" s="16"/>
      <c r="F868" s="16"/>
      <c r="G868" s="16"/>
      <c r="H868" s="14"/>
    </row>
    <row r="869" spans="2:8" ht="15.75" thickBot="1">
      <c r="B869" s="11" t="s">
        <v>131</v>
      </c>
      <c r="D869" s="13"/>
      <c r="E869" s="8">
        <f>+E842+E858+E865</f>
        <v>1199849</v>
      </c>
      <c r="F869" s="8">
        <f>+F842+F858+F865</f>
        <v>1199849</v>
      </c>
      <c r="G869" s="8">
        <f>+G842+G858+G865</f>
        <v>58538.18</v>
      </c>
      <c r="H869" s="8">
        <f>+H842+H858+H865</f>
        <v>1141310.8199999998</v>
      </c>
    </row>
    <row r="870" ht="15" thickTop="1">
      <c r="D870" s="1"/>
    </row>
    <row r="872" spans="2:8" ht="16.5" thickBot="1">
      <c r="B872" s="28" t="s">
        <v>112</v>
      </c>
      <c r="C872" s="29"/>
      <c r="D872" s="30"/>
      <c r="E872" s="31">
        <f>+E99+E158+E214+E270+E326+E383+E449+E507+E531+E560+E591+E621+E686+E749+E806+E869</f>
        <v>42773120.91</v>
      </c>
      <c r="F872" s="31">
        <f>+F99+F158+F214+F270+F326+F383+F449+F507+F531+F560+F591+F621+F686+F749+F806+F869</f>
        <v>40968352.10999999</v>
      </c>
      <c r="G872" s="31">
        <f>+G99+G158+G214+G270+G326+G383+G449+G507+G531+G560+G591+G621+G686+G749+G806+G869</f>
        <v>1907172.29</v>
      </c>
      <c r="H872" s="31">
        <f>+H99+H158+H214+H270+H326+H383+H449+H507+H531+H560+H591+H621+H686+H749+H806+H869</f>
        <v>39061179.82</v>
      </c>
    </row>
    <row r="873" ht="13.5" thickTop="1"/>
    <row r="874" ht="12.75">
      <c r="G874" s="33"/>
    </row>
    <row r="876" ht="15.75">
      <c r="G876" s="32" t="s">
        <v>134</v>
      </c>
    </row>
    <row r="882" spans="7:8" ht="15.75">
      <c r="G882" s="122" t="s">
        <v>159</v>
      </c>
      <c r="H882" s="122"/>
    </row>
    <row r="883" spans="7:8" ht="15.75">
      <c r="G883" s="122" t="s">
        <v>160</v>
      </c>
      <c r="H883" s="122"/>
    </row>
    <row r="884" ht="12.75">
      <c r="H884" s="37" t="s">
        <v>161</v>
      </c>
    </row>
  </sheetData>
  <sheetProtection password="C7F0" sheet="1" objects="1" scenarios="1"/>
  <mergeCells count="2">
    <mergeCell ref="G882:H882"/>
    <mergeCell ref="G883:H883"/>
  </mergeCells>
  <printOptions/>
  <pageMargins left="0.75" right="0.75" top="1" bottom="1" header="0.5" footer="0.5"/>
  <pageSetup horizontalDpi="240" verticalDpi="24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Status of Appropriations, Allotments, and Obligations</dc:title>
  <dc:subject>General Fund</dc:subject>
  <dc:creator>Herbert M. Sicat</dc:creator>
  <cp:keywords/>
  <dc:description/>
  <cp:lastModifiedBy>Windows User</cp:lastModifiedBy>
  <cp:lastPrinted>2021-08-11T01:52:05Z</cp:lastPrinted>
  <dcterms:created xsi:type="dcterms:W3CDTF">2001-11-19T12:38:59Z</dcterms:created>
  <dcterms:modified xsi:type="dcterms:W3CDTF">2021-08-13T02:13:13Z</dcterms:modified>
  <cp:category/>
  <cp:version/>
  <cp:contentType/>
  <cp:contentStatus/>
</cp:coreProperties>
</file>